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CD362105-ED2A-49A9-81B7-9815EFF70962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F111" i="1"/>
  <c r="G81" i="1" l="1"/>
  <c r="F80" i="1"/>
  <c r="F79" i="1"/>
  <c r="F78" i="1"/>
  <c r="F77" i="1"/>
  <c r="F81" i="1" s="1"/>
  <c r="F83" i="1"/>
  <c r="F99" i="1"/>
  <c r="G130" i="1"/>
  <c r="G123" i="1"/>
  <c r="G112" i="1"/>
  <c r="F128" i="1"/>
  <c r="F127" i="1"/>
  <c r="F126" i="1"/>
  <c r="F125" i="1"/>
  <c r="F130" i="1" s="1"/>
  <c r="F122" i="1"/>
  <c r="F121" i="1"/>
  <c r="F120" i="1"/>
  <c r="F119" i="1"/>
  <c r="F118" i="1"/>
  <c r="F117" i="1"/>
  <c r="F116" i="1"/>
  <c r="F115" i="1"/>
  <c r="F114" i="1"/>
  <c r="F110" i="1"/>
  <c r="F109" i="1"/>
  <c r="F108" i="1"/>
  <c r="F107" i="1"/>
  <c r="F106" i="1"/>
  <c r="F105" i="1"/>
  <c r="F104" i="1"/>
  <c r="F103" i="1"/>
  <c r="F102" i="1"/>
  <c r="F101" i="1"/>
  <c r="F123" i="1" l="1"/>
  <c r="G99" i="1"/>
  <c r="F31" i="1" l="1"/>
  <c r="G31" i="1" s="1"/>
  <c r="G32" i="1" s="1"/>
  <c r="F30" i="1"/>
  <c r="F29" i="1"/>
  <c r="E28" i="1"/>
  <c r="F28" i="1" s="1"/>
  <c r="F27" i="1"/>
  <c r="F26" i="1"/>
  <c r="F25" i="1"/>
  <c r="F24" i="1"/>
  <c r="E23" i="1"/>
  <c r="F23" i="1" s="1"/>
  <c r="F22" i="1"/>
  <c r="F21" i="1"/>
  <c r="G19" i="1"/>
  <c r="F14" i="1"/>
  <c r="F8" i="1"/>
  <c r="F7" i="1"/>
  <c r="F4" i="1"/>
  <c r="F3" i="1"/>
  <c r="E14" i="2"/>
  <c r="B11" i="2"/>
  <c r="B5" i="2"/>
  <c r="G92" i="1"/>
  <c r="F32" i="1" l="1"/>
  <c r="F19" i="1"/>
  <c r="F91" i="1" l="1"/>
  <c r="F90" i="1"/>
  <c r="F89" i="1"/>
  <c r="F88" i="1"/>
  <c r="F87" i="1"/>
  <c r="F86" i="1"/>
  <c r="F85" i="1"/>
  <c r="F84" i="1"/>
  <c r="F92" i="1" l="1"/>
  <c r="D14" i="2"/>
  <c r="C13" i="2"/>
  <c r="F13" i="2" s="1"/>
  <c r="C12" i="2"/>
  <c r="F12" i="2" s="1"/>
  <c r="C11" i="2"/>
  <c r="F11" i="2" s="1"/>
  <c r="C9" i="2"/>
  <c r="F9" i="2" s="1"/>
  <c r="C8" i="2"/>
  <c r="F8" i="2" s="1"/>
  <c r="C7" i="2"/>
  <c r="F7" i="2" s="1"/>
  <c r="C5" i="2"/>
  <c r="F5" i="2" s="1"/>
  <c r="C4" i="2"/>
  <c r="F4" i="2" s="1"/>
  <c r="C3" i="2"/>
  <c r="F3" i="2" s="1"/>
  <c r="C14" i="2" l="1"/>
</calcChain>
</file>

<file path=xl/sharedStrings.xml><?xml version="1.0" encoding="utf-8"?>
<sst xmlns="http://schemas.openxmlformats.org/spreadsheetml/2006/main" count="675" uniqueCount="331">
  <si>
    <t>计费时间</t>
    <phoneticPr fontId="1" type="noConversion"/>
  </si>
  <si>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</si>
  <si>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</si>
  <si>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</si>
  <si>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</si>
  <si>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</si>
  <si>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</si>
  <si>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</si>
  <si>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</si>
  <si>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</si>
  <si>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</si>
  <si>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</si>
  <si>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李科炫</t>
  </si>
  <si>
    <t>KYSYSQ20240409001</t>
    <phoneticPr fontId="1" type="noConversion"/>
  </si>
  <si>
    <t>账户负责人</t>
    <phoneticPr fontId="1" type="noConversion"/>
  </si>
  <si>
    <t>蒋庆</t>
    <phoneticPr fontId="1" type="noConversion"/>
  </si>
  <si>
    <t>于飞</t>
  </si>
  <si>
    <t>KYSYSQ20240619001</t>
  </si>
  <si>
    <t>沈奇罕</t>
    <phoneticPr fontId="1" type="noConversion"/>
  </si>
  <si>
    <t>大精仪</t>
    <phoneticPr fontId="1" type="noConversion"/>
  </si>
  <si>
    <t>王静峰</t>
    <phoneticPr fontId="1" type="noConversion"/>
  </si>
  <si>
    <t>KYSYSQ20240606002</t>
  </si>
  <si>
    <t>申鹏翔</t>
  </si>
  <si>
    <t>孙益轩</t>
  </si>
  <si>
    <t>KYSYSQ20240614002</t>
  </si>
  <si>
    <t>KYSYSQ20240619002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</si>
  <si>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</si>
  <si>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</si>
  <si>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</si>
  <si>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</si>
  <si>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</si>
  <si>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王泽恩、种迅</t>
    <phoneticPr fontId="1" type="noConversion"/>
  </si>
  <si>
    <t>水利馆</t>
  </si>
  <si>
    <t>陈菊香</t>
  </si>
  <si>
    <t>KYSYSQ20240919001</t>
  </si>
  <si>
    <t>冯景伟</t>
  </si>
  <si>
    <t>实验已结束，仅存放设备</t>
  </si>
  <si>
    <t>李娴</t>
  </si>
  <si>
    <t>KYSYSQ20240913001</t>
  </si>
  <si>
    <t>郭帅</t>
  </si>
  <si>
    <t>黄铭</t>
  </si>
  <si>
    <t>刘广</t>
  </si>
  <si>
    <t>尚熳廷</t>
  </si>
  <si>
    <t>KYSYSQ20240402002</t>
  </si>
  <si>
    <t>张瑞钢</t>
  </si>
  <si>
    <t>KYSYSQ20240930001</t>
  </si>
  <si>
    <t>奚邦禄</t>
  </si>
  <si>
    <t>KYSYSQ20241029004</t>
  </si>
  <si>
    <t>曹广学</t>
  </si>
  <si>
    <t>KYSYSQ20240803001</t>
  </si>
  <si>
    <t>水工模型槽室</t>
  </si>
  <si>
    <t>王军</t>
  </si>
  <si>
    <t>种迅</t>
    <phoneticPr fontId="1" type="noConversion"/>
  </si>
  <si>
    <t>KYSYSQ20241027003</t>
    <phoneticPr fontId="1" type="noConversion"/>
  </si>
  <si>
    <t>高鹏（建材）</t>
    <phoneticPr fontId="1" type="noConversion"/>
  </si>
  <si>
    <t>水泥净浆搅拌机</t>
    <phoneticPr fontId="1" type="noConversion"/>
  </si>
  <si>
    <t>KYSYSQ20241029003</t>
    <phoneticPr fontId="1" type="noConversion"/>
  </si>
  <si>
    <t>杨永敢</t>
    <phoneticPr fontId="1" type="noConversion"/>
  </si>
  <si>
    <t xml:space="preserve"> KYSYSQ20241031001</t>
    <phoneticPr fontId="1" type="noConversion"/>
  </si>
  <si>
    <t>204厅</t>
    <phoneticPr fontId="1" type="noConversion"/>
  </si>
  <si>
    <t>微机控制万能试验机</t>
    <phoneticPr fontId="1" type="noConversion"/>
  </si>
  <si>
    <t>黄俊旗</t>
    <phoneticPr fontId="1" type="noConversion"/>
  </si>
  <si>
    <t>水泥胶砂抗折抗压试验机</t>
    <phoneticPr fontId="1" type="noConversion"/>
  </si>
  <si>
    <t>KYSYSQ20241025001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</si>
  <si>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</si>
  <si>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</si>
  <si>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</si>
  <si>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KYSYSQ20241030004</t>
    <phoneticPr fontId="1" type="noConversion"/>
  </si>
  <si>
    <t>压力试验机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</si>
  <si>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</si>
  <si>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</si>
  <si>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</si>
  <si>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</si>
  <si>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</si>
  <si>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</si>
  <si>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承包房间，按周计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</si>
  <si>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</si>
  <si>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</si>
  <si>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</si>
  <si>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</si>
  <si>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</si>
  <si>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</si>
  <si>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</si>
  <si>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</si>
  <si>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</si>
  <si>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</si>
  <si>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</si>
  <si>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</si>
  <si>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</si>
  <si>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</si>
  <si>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朱勇超</t>
    <phoneticPr fontId="1" type="noConversion"/>
  </si>
  <si>
    <t>陶庭叶</t>
    <phoneticPr fontId="1" type="noConversion"/>
  </si>
  <si>
    <t>KYSYSQ20240128009</t>
    <phoneticPr fontId="1" type="noConversion"/>
  </si>
  <si>
    <t>高永新</t>
    <phoneticPr fontId="1" type="noConversion"/>
  </si>
  <si>
    <t>纬地楼613</t>
    <phoneticPr fontId="1" type="noConversion"/>
  </si>
  <si>
    <t>李然然等</t>
    <phoneticPr fontId="1" type="noConversion"/>
  </si>
  <si>
    <t>KYSYSQ20240119003</t>
    <phoneticPr fontId="1" type="noConversion"/>
  </si>
  <si>
    <t>李满厚</t>
    <phoneticPr fontId="1" type="noConversion"/>
  </si>
  <si>
    <t>纬地楼102A</t>
    <phoneticPr fontId="1" type="noConversion"/>
  </si>
  <si>
    <t>荆瑞江等</t>
    <phoneticPr fontId="1" type="noConversion"/>
  </si>
  <si>
    <t>KYSYSQ20241027001</t>
    <phoneticPr fontId="1" type="noConversion"/>
  </si>
  <si>
    <t>余波</t>
    <phoneticPr fontId="1" type="noConversion"/>
  </si>
  <si>
    <t>纬地楼103B</t>
    <phoneticPr fontId="1" type="noConversion"/>
  </si>
  <si>
    <t>浦玉学</t>
    <phoneticPr fontId="1" type="noConversion"/>
  </si>
  <si>
    <t>纬地楼208</t>
    <phoneticPr fontId="1" type="noConversion"/>
  </si>
  <si>
    <t>力学</t>
    <phoneticPr fontId="1" type="noConversion"/>
  </si>
  <si>
    <t>土木楼505</t>
    <phoneticPr fontId="1" type="noConversion"/>
  </si>
  <si>
    <t>何伟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</si>
  <si>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</si>
  <si>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</si>
  <si>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</si>
  <si>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</si>
  <si>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</si>
  <si>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</si>
  <si>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土木楼512</t>
    <phoneticPr fontId="1" type="noConversion"/>
  </si>
  <si>
    <t>杨渐志</t>
    <phoneticPr fontId="1" type="noConversion"/>
  </si>
  <si>
    <t>KYSYSQ20241011005</t>
    <phoneticPr fontId="1" type="noConversion"/>
  </si>
  <si>
    <t>喇春雷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</si>
  <si>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</si>
  <si>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</si>
  <si>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</si>
  <si>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</si>
  <si>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</si>
  <si>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</si>
  <si>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KYSYSQ20241021001</t>
    <phoneticPr fontId="1" type="noConversion"/>
  </si>
  <si>
    <t>胡华侨</t>
    <phoneticPr fontId="1" type="noConversion"/>
  </si>
  <si>
    <t>土木楼515</t>
    <phoneticPr fontId="1" type="noConversion"/>
  </si>
  <si>
    <t>胡中停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</si>
  <si>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</si>
  <si>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</si>
  <si>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</si>
  <si>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</si>
  <si>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</si>
  <si>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周沛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</si>
  <si>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</si>
  <si>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</si>
  <si>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</si>
  <si>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杨慎林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</si>
  <si>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</si>
  <si>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</si>
  <si>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</si>
  <si>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</si>
  <si>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</si>
  <si>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胡真虎</t>
    <phoneticPr fontId="1" type="noConversion"/>
  </si>
  <si>
    <t>张爱勇</t>
    <phoneticPr fontId="1" type="noConversion"/>
  </si>
  <si>
    <t>冯景伟</t>
    <phoneticPr fontId="1" type="noConversion"/>
  </si>
  <si>
    <t>张爱勇为该扣费项目的负责人</t>
    <phoneticPr fontId="1" type="noConversion"/>
  </si>
  <si>
    <t>袁守军</t>
    <phoneticPr fontId="1" type="noConversion"/>
  </si>
  <si>
    <t>龚淼</t>
    <phoneticPr fontId="1" type="noConversion"/>
  </si>
  <si>
    <t>郑梦启</t>
    <phoneticPr fontId="1" type="noConversion"/>
  </si>
  <si>
    <t>陈国炜</t>
    <phoneticPr fontId="1" type="noConversion"/>
  </si>
  <si>
    <t>刘丽</t>
    <phoneticPr fontId="1" type="noConversion"/>
  </si>
  <si>
    <t>土木实验楼109、209</t>
    <phoneticPr fontId="1" type="noConversion"/>
  </si>
  <si>
    <t>刘康</t>
    <phoneticPr fontId="1" type="noConversion"/>
  </si>
  <si>
    <t>KYSYSQ20240930003</t>
    <phoneticPr fontId="1" type="noConversion"/>
  </si>
  <si>
    <t>张远雄</t>
    <phoneticPr fontId="1" type="noConversion"/>
  </si>
  <si>
    <t>土木实验楼107b、109</t>
    <phoneticPr fontId="1" type="noConversion"/>
  </si>
  <si>
    <t>姚华彦</t>
    <phoneticPr fontId="1" type="noConversion"/>
  </si>
  <si>
    <t>KYSYSQ20241024001</t>
    <phoneticPr fontId="1" type="noConversion"/>
  </si>
  <si>
    <t>费星宇</t>
    <phoneticPr fontId="1" type="noConversion"/>
  </si>
  <si>
    <t>土木实验楼107B</t>
    <phoneticPr fontId="1" type="noConversion"/>
  </si>
  <si>
    <t>扈慧敏</t>
    <phoneticPr fontId="1" type="noConversion"/>
  </si>
  <si>
    <t>KYSYSQ20241020001</t>
    <phoneticPr fontId="1" type="noConversion"/>
  </si>
  <si>
    <t>孙名宸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</si>
  <si>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</si>
  <si>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</si>
  <si>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</si>
  <si>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建材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</si>
  <si>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</si>
  <si>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</si>
  <si>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</si>
  <si>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</si>
  <si>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</si>
  <si>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</si>
  <si>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</si>
  <si>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</si>
  <si>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</si>
  <si>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给排水</t>
    <phoneticPr fontId="8" type="noConversion"/>
  </si>
  <si>
    <t>岩土</t>
    <phoneticPr fontId="8" type="noConversion"/>
  </si>
  <si>
    <t>场地总面积</t>
    <phoneticPr fontId="1" type="noConversion"/>
  </si>
  <si>
    <t>水力学</t>
  </si>
  <si>
    <t>11070-41412024012</t>
  </si>
  <si>
    <t>11070-41312021013</t>
  </si>
  <si>
    <t>11070-41422022060</t>
  </si>
  <si>
    <t>11070-41422023068</t>
  </si>
  <si>
    <t>11070-41422023007</t>
  </si>
  <si>
    <t xml:space="preserve"> 11070-40042024012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</si>
  <si>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</si>
  <si>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</si>
  <si>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</si>
  <si>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</si>
  <si>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</si>
  <si>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</si>
  <si>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</si>
  <si>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</si>
  <si>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</si>
  <si>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</si>
  <si>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</si>
  <si>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11070-41422022115</t>
    <phoneticPr fontId="1" type="noConversion"/>
  </si>
  <si>
    <t>107-45312019009</t>
    <phoneticPr fontId="1" type="noConversion"/>
  </si>
  <si>
    <t>11070-41412023021</t>
    <phoneticPr fontId="1" type="noConversion"/>
  </si>
  <si>
    <t>11070-41422024032</t>
    <phoneticPr fontId="1" type="noConversion"/>
  </si>
  <si>
    <t>11070-41312024014</t>
    <phoneticPr fontId="1" type="noConversion"/>
  </si>
  <si>
    <t>KYSYSQ20241101004</t>
    <phoneticPr fontId="1" type="noConversion"/>
  </si>
  <si>
    <t>11070-41422022106</t>
    <phoneticPr fontId="1" type="noConversion"/>
  </si>
  <si>
    <t>11070-41412023031</t>
    <phoneticPr fontId="1" type="noConversion"/>
  </si>
  <si>
    <t>11070-41322024002</t>
    <phoneticPr fontId="1" type="noConversion"/>
  </si>
  <si>
    <t>KYSYSQ20241031002</t>
    <phoneticPr fontId="1" type="noConversion"/>
  </si>
  <si>
    <t>KYSYSQ20241031003</t>
    <phoneticPr fontId="1" type="noConversion"/>
  </si>
  <si>
    <t>11070-41312022003</t>
    <phoneticPr fontId="1" type="noConversion"/>
  </si>
  <si>
    <t>王静峰</t>
  </si>
  <si>
    <t>KYSYSQ20241018002</t>
  </si>
  <si>
    <t>谢浩</t>
  </si>
  <si>
    <t>姚华彦</t>
  </si>
  <si>
    <t>11070-41432023004</t>
  </si>
  <si>
    <t>KYSYSQ20241021010</t>
  </si>
  <si>
    <t>费星宇</t>
  </si>
  <si>
    <t>环境箱前</t>
    <phoneticPr fontId="1" type="noConversion"/>
  </si>
  <si>
    <t>宋满荣</t>
    <phoneticPr fontId="1" type="noConversion"/>
  </si>
  <si>
    <t>11070-41422021113</t>
    <phoneticPr fontId="1" type="noConversion"/>
  </si>
  <si>
    <t>11070-41432023004</t>
    <phoneticPr fontId="1" type="noConversion"/>
  </si>
  <si>
    <t>11070-41422022013</t>
    <phoneticPr fontId="1" type="noConversion"/>
  </si>
  <si>
    <t>土木实验楼101、109</t>
    <phoneticPr fontId="1" type="noConversion"/>
  </si>
  <si>
    <t>宋维龙</t>
    <phoneticPr fontId="1" type="noConversion"/>
  </si>
  <si>
    <t>KYSYSQ20240910001</t>
    <phoneticPr fontId="1" type="noConversion"/>
  </si>
  <si>
    <t>陈宇凡</t>
    <phoneticPr fontId="1" type="noConversion"/>
  </si>
  <si>
    <t>107-433892</t>
    <phoneticPr fontId="1" type="noConversion"/>
  </si>
  <si>
    <t>11070-41522024001</t>
    <phoneticPr fontId="1" type="noConversion"/>
  </si>
  <si>
    <t>11070-41422023080</t>
    <phoneticPr fontId="1" type="noConversion"/>
  </si>
  <si>
    <t>11070-41422022109</t>
    <phoneticPr fontId="1" type="noConversion"/>
  </si>
  <si>
    <t>11070-41612024004</t>
    <phoneticPr fontId="1" type="noConversion"/>
  </si>
  <si>
    <t>11070-41622023035</t>
    <phoneticPr fontId="1" type="noConversion"/>
  </si>
  <si>
    <t>11070-41312023010</t>
    <phoneticPr fontId="1" type="noConversion"/>
  </si>
  <si>
    <t>11070-4137202402</t>
    <phoneticPr fontId="1" type="noConversion"/>
  </si>
  <si>
    <t>11070-41412020013</t>
    <phoneticPr fontId="1" type="noConversion"/>
  </si>
  <si>
    <t>11070-41622023029</t>
    <phoneticPr fontId="1" type="noConversion"/>
  </si>
  <si>
    <t>11070-41422024023</t>
    <phoneticPr fontId="1" type="noConversion"/>
  </si>
  <si>
    <t>11070-41422022105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</si>
  <si>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</si>
  <si>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</si>
  <si>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</si>
  <si>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</si>
  <si>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</si>
  <si>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</si>
  <si>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</si>
  <si>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11070-41312021008</t>
    <phoneticPr fontId="1" type="noConversion"/>
  </si>
  <si>
    <t>11070-41312021018</t>
  </si>
  <si>
    <t>11070-41412024005</t>
    <phoneticPr fontId="1" type="noConversion"/>
  </si>
  <si>
    <t>11070-4131202100201</t>
    <phoneticPr fontId="1" type="noConversion"/>
  </si>
  <si>
    <t>扣费账户</t>
    <phoneticPr fontId="1" type="noConversion"/>
  </si>
  <si>
    <t>场地缴费比率</t>
    <phoneticPr fontId="1" type="noConversion"/>
  </si>
  <si>
    <t>11.11-11.17</t>
    <phoneticPr fontId="1" type="noConversion"/>
  </si>
  <si>
    <t>1200t*4</t>
    <phoneticPr fontId="1" type="noConversion"/>
  </si>
  <si>
    <t>(MTS+采集仪)*4</t>
    <phoneticPr fontId="1" type="noConversion"/>
  </si>
  <si>
    <t>(MTS+2采集仪)</t>
    <phoneticPr fontId="1" type="noConversion"/>
  </si>
  <si>
    <t>王泽恩</t>
  </si>
  <si>
    <t>落锤*2</t>
    <phoneticPr fontId="1" type="noConversion"/>
  </si>
  <si>
    <t>KYSYSQ20240409001</t>
    <phoneticPr fontId="8" type="noConversion"/>
  </si>
  <si>
    <t>李科炫</t>
    <phoneticPr fontId="8" type="noConversion"/>
  </si>
  <si>
    <t>于飞</t>
    <phoneticPr fontId="1" type="noConversion"/>
  </si>
  <si>
    <t>11070-41312022003</t>
  </si>
  <si>
    <t>KYSYSQ20241021005</t>
  </si>
  <si>
    <t>赵猛</t>
  </si>
  <si>
    <t>大创第三周减免</t>
  </si>
  <si>
    <t>任昱泽借用流速仪1套</t>
  </si>
  <si>
    <t>场地面积267（固定）+6（泵房2天）</t>
  </si>
  <si>
    <t>水槽室设备费上浮50%</t>
  </si>
  <si>
    <t>KYSYSQ20241111002</t>
  </si>
  <si>
    <t>赵猛，11.11</t>
    <phoneticPr fontId="1" type="noConversion"/>
  </si>
  <si>
    <t>谢浩，11.11</t>
    <phoneticPr fontId="1" type="noConversion"/>
  </si>
  <si>
    <t>肖志梅，11.11</t>
    <phoneticPr fontId="1" type="noConversion"/>
  </si>
  <si>
    <t>徐尔东，11.11</t>
    <phoneticPr fontId="1" type="noConversion"/>
  </si>
  <si>
    <t>储圣洁，11.11</t>
    <phoneticPr fontId="1" type="noConversion"/>
  </si>
  <si>
    <t>张忠诚，11.11</t>
    <phoneticPr fontId="1" type="noConversion"/>
  </si>
  <si>
    <t>KYSYSQ20241027003</t>
  </si>
  <si>
    <t>汤婷婷，11.11</t>
    <phoneticPr fontId="1" type="noConversion"/>
  </si>
  <si>
    <t>詹炳根</t>
    <phoneticPr fontId="1" type="noConversion"/>
  </si>
  <si>
    <t>11070-41372022006</t>
    <phoneticPr fontId="1" type="noConversion"/>
  </si>
  <si>
    <t>沥青砂浆搅拌机</t>
    <phoneticPr fontId="1" type="noConversion"/>
  </si>
  <si>
    <t>KYSYSQ20241105002</t>
    <phoneticPr fontId="1" type="noConversion"/>
  </si>
  <si>
    <t>戴硕，11.11</t>
    <phoneticPr fontId="1" type="noConversion"/>
  </si>
  <si>
    <t>殷永高</t>
    <phoneticPr fontId="1" type="noConversion"/>
  </si>
  <si>
    <t>11070-41422022023</t>
    <phoneticPr fontId="1" type="noConversion"/>
  </si>
  <si>
    <t xml:space="preserve"> KYSYSQ20241113002</t>
    <phoneticPr fontId="1" type="noConversion"/>
  </si>
  <si>
    <t>王伟民，11.12</t>
    <phoneticPr fontId="1" type="noConversion"/>
  </si>
  <si>
    <t>宁晓龙，11.12</t>
    <phoneticPr fontId="1" type="noConversion"/>
  </si>
  <si>
    <t>汤婷婷，11.12</t>
    <phoneticPr fontId="1" type="noConversion"/>
  </si>
  <si>
    <t>KYSYSQ20241031003</t>
  </si>
  <si>
    <t>陆迪，11.12</t>
    <phoneticPr fontId="1" type="noConversion"/>
  </si>
  <si>
    <t>张忠诚，11.12</t>
    <phoneticPr fontId="1" type="noConversion"/>
  </si>
  <si>
    <t>高宇行，11.12</t>
    <phoneticPr fontId="1" type="noConversion"/>
  </si>
  <si>
    <t>李广亮，11.12</t>
    <phoneticPr fontId="1" type="noConversion"/>
  </si>
  <si>
    <t>张嘉硕，11.13</t>
    <phoneticPr fontId="1" type="noConversion"/>
  </si>
  <si>
    <t>蔡长宏，11.13</t>
    <phoneticPr fontId="1" type="noConversion"/>
  </si>
  <si>
    <t>董建辉，11.13</t>
    <phoneticPr fontId="1" type="noConversion"/>
  </si>
  <si>
    <t>储圣洁，11.14</t>
    <phoneticPr fontId="1" type="noConversion"/>
  </si>
  <si>
    <t>张忠诚，11.14</t>
    <phoneticPr fontId="1" type="noConversion"/>
  </si>
  <si>
    <t>陆迪，11.14</t>
    <phoneticPr fontId="1" type="noConversion"/>
  </si>
  <si>
    <t>高宇行，11.14</t>
    <phoneticPr fontId="1" type="noConversion"/>
  </si>
  <si>
    <t>汤婷婷，11.14</t>
    <phoneticPr fontId="1" type="noConversion"/>
  </si>
  <si>
    <t>董建辉，11.14</t>
    <phoneticPr fontId="1" type="noConversion"/>
  </si>
  <si>
    <t>余其俊</t>
    <phoneticPr fontId="1" type="noConversion"/>
  </si>
  <si>
    <t>张殿龙，11.15</t>
    <phoneticPr fontId="1" type="noConversion"/>
  </si>
  <si>
    <t>王伟民，11.15</t>
    <phoneticPr fontId="1" type="noConversion"/>
  </si>
  <si>
    <t>赵猛，11.15</t>
    <phoneticPr fontId="1" type="noConversion"/>
  </si>
  <si>
    <t>宁晓龙，11.15</t>
    <phoneticPr fontId="1" type="noConversion"/>
  </si>
  <si>
    <t>汤婷婷，11.15</t>
    <phoneticPr fontId="1" type="noConversion"/>
  </si>
  <si>
    <t>高宇行，11.15</t>
    <phoneticPr fontId="1" type="noConversion"/>
  </si>
  <si>
    <t>储圣洁，11.17</t>
    <phoneticPr fontId="1" type="noConversion"/>
  </si>
  <si>
    <t>陈安英</t>
    <phoneticPr fontId="1" type="noConversion"/>
  </si>
  <si>
    <t>力学实验室</t>
    <phoneticPr fontId="1" type="noConversion"/>
  </si>
  <si>
    <t>纬地楼609B</t>
    <phoneticPr fontId="1" type="noConversion"/>
  </si>
  <si>
    <t>柏晓东</t>
    <phoneticPr fontId="1" type="noConversion"/>
  </si>
  <si>
    <t>11070-41412024031</t>
    <phoneticPr fontId="1" type="noConversion"/>
  </si>
  <si>
    <t>静态应力/应变测试分析系统</t>
    <phoneticPr fontId="1" type="noConversion"/>
  </si>
  <si>
    <t>KYSYSQ20241113001</t>
    <phoneticPr fontId="1" type="noConversion"/>
  </si>
  <si>
    <t>章志强，徐超</t>
    <phoneticPr fontId="1" type="noConversion"/>
  </si>
  <si>
    <t>建  环</t>
    <phoneticPr fontId="1" type="noConversion"/>
  </si>
  <si>
    <t>岩  土</t>
    <phoneticPr fontId="1" type="noConversion"/>
  </si>
  <si>
    <t>使用击实仪</t>
    <phoneticPr fontId="1" type="noConversion"/>
  </si>
  <si>
    <t>大创第二周免</t>
    <phoneticPr fontId="1" type="noConversion"/>
  </si>
  <si>
    <t>大创</t>
    <phoneticPr fontId="1" type="noConversion"/>
  </si>
  <si>
    <t>KYSYSQ20241113002</t>
    <phoneticPr fontId="1" type="noConversion"/>
  </si>
  <si>
    <t>方科民，11.17</t>
    <phoneticPr fontId="1" type="noConversion"/>
  </si>
  <si>
    <t>张忠诚，11.17</t>
    <phoneticPr fontId="1" type="noConversion"/>
  </si>
  <si>
    <t>2024年11月11日-2024年11月17日</t>
    <phoneticPr fontId="1" type="noConversion"/>
  </si>
  <si>
    <t>建环</t>
    <phoneticPr fontId="1" type="noConversion"/>
  </si>
  <si>
    <t>三级模型大厅</t>
    <phoneticPr fontId="8" type="noConversion"/>
  </si>
  <si>
    <t>李满厚</t>
    <phoneticPr fontId="8" type="noConversion"/>
  </si>
  <si>
    <t>KYSYSQ20240119006</t>
  </si>
  <si>
    <t>大创第一周免，设备0.5折计费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</si>
</sst>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);[Red]\(0.0\)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10"/>
      <color rgb="FF000000"/>
      <name val="Arial"/>
      <family val="2"/>
    </font>
    <font>
      <sz val="10"/>
      <color rgb="FF000000"/>
      <name val="微软雅黑"/>
      <family val="2"/>
      <charset val="134"/>
    </font>
    <font>
      <sz val="8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177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4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0" fillId="4" borderId="0" xfId="0" applyFill="1">
      <alignment vertical="center"/>
    </xf>
    <xf numFmtId="0" fontId="6" fillId="4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5" fillId="0" borderId="2" xfId="0" applyFont="1" applyBorder="1">
      <alignment vertical="center"/>
    </xf>
    <xf numFmtId="177" fontId="11" fillId="0" borderId="2" xfId="0" applyNumberFormat="1" applyFont="1" applyBorder="1">
      <alignment vertical="center"/>
    </xf>
    <xf numFmtId="0" fontId="11" fillId="0" borderId="2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11" fillId="0" borderId="0" xfId="0" applyFont="1">
      <alignment vertical="center"/>
    </xf>
    <xf numFmtId="177" fontId="10" fillId="0" borderId="2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0" fontId="15" fillId="0" borderId="2" xfId="0" applyFont="1" applyBorder="1" applyAlignment="1">
      <alignment horizontal="left" vertical="center"/>
    </xf>
    <xf numFmtId="177" fontId="12" fillId="0" borderId="2" xfId="0" applyNumberFormat="1" applyFont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L130"/>
  <sheetViews>
    <sheetView tabSelected="1" topLeftCell="A118" zoomScale="120" zoomScaleNormal="120" workbookViewId="0">
      <selection activeCell="K120" sqref="K120"/>
    </sheetView>
  </sheetViews>
  <sheetFormatPr defaultRowHeight="13.8"/>
  <cols>
    <col min="1" max="1" width="10.44140625" style="10" customWidth="1"/>
    <col min="2" max="2" width="14.5546875" style="10" customWidth="1"/>
    <col min="3" max="3" width="11.5546875" style="10" customWidth="1"/>
    <col min="4" max="4" width="21.77734375" style="10" hidden="1" customWidth="1"/>
    <col min="5" max="5" width="11.44140625" style="10" customWidth="1"/>
    <col min="6" max="6" width="9.44140625" style="10" customWidth="1"/>
    <col min="7" max="7" width="12.21875" style="4" customWidth="1"/>
    <col min="8" max="8" width="21.21875" style="4" customWidth="1"/>
    <col min="9" max="9" width="26.21875" style="10" customWidth="1"/>
    <col min="10" max="10" width="25" style="4" customWidth="1"/>
    <col min="11" max="11" width="27" style="4" customWidth="1"/>
    <col min="12" max="12" width="8.88671875" style="4"/>
  </cols>
  <sheetData>
    <row r="1" spans="1:11">
      <c r="A1" s="3" t="s">
        <v>0</v>
      </c>
      <c r="B1" s="77" t="s">
        <v>325</v>
      </c>
      <c r="C1" s="77"/>
      <c r="D1" s="77"/>
      <c r="E1" s="77"/>
      <c r="F1" s="77"/>
      <c r="G1" s="77"/>
      <c r="H1" s="77"/>
      <c r="I1" s="77"/>
    </row>
    <row r="2" spans="1:11">
      <c r="A2" s="3" t="s">
        <v>1</v>
      </c>
      <c r="B2" s="3" t="s">
        <v>2</v>
      </c>
      <c r="C2" s="3" t="s">
        <v>14</v>
      </c>
      <c r="D2" s="3" t="s">
        <v>249</v>
      </c>
      <c r="E2" s="3" t="s">
        <v>4</v>
      </c>
      <c r="F2" s="3" t="s">
        <v>3</v>
      </c>
      <c r="G2" s="3" t="s">
        <v>5</v>
      </c>
      <c r="H2" s="5" t="s">
        <v>6</v>
      </c>
      <c r="I2" s="5" t="s">
        <v>9</v>
      </c>
      <c r="J2" s="3" t="s">
        <v>10</v>
      </c>
    </row>
    <row r="3" spans="1:11">
      <c r="A3" s="19" t="s">
        <v>7</v>
      </c>
      <c r="B3" s="20" t="s">
        <v>8</v>
      </c>
      <c r="C3" s="20" t="s">
        <v>210</v>
      </c>
      <c r="D3" t="s">
        <v>244</v>
      </c>
      <c r="E3" s="19">
        <v>60</v>
      </c>
      <c r="F3" s="25">
        <f>60*4</f>
        <v>240</v>
      </c>
      <c r="G3">
        <v>2000</v>
      </c>
      <c r="H3" s="20" t="s">
        <v>252</v>
      </c>
      <c r="I3" t="s">
        <v>211</v>
      </c>
      <c r="J3" t="s">
        <v>212</v>
      </c>
      <c r="K3" t="s">
        <v>19</v>
      </c>
    </row>
    <row r="4" spans="1:11">
      <c r="A4" s="19" t="s">
        <v>7</v>
      </c>
      <c r="B4" s="20" t="s">
        <v>8</v>
      </c>
      <c r="C4" s="20" t="s">
        <v>15</v>
      </c>
      <c r="D4" t="s">
        <v>243</v>
      </c>
      <c r="E4" s="20">
        <v>83</v>
      </c>
      <c r="F4" s="25">
        <f>83*4</f>
        <v>332</v>
      </c>
      <c r="G4">
        <v>1200</v>
      </c>
      <c r="H4" s="20" t="s">
        <v>253</v>
      </c>
      <c r="I4" t="s">
        <v>17</v>
      </c>
      <c r="J4" t="s">
        <v>16</v>
      </c>
      <c r="K4" t="s">
        <v>19</v>
      </c>
    </row>
    <row r="5" spans="1:11">
      <c r="A5" s="19" t="s">
        <v>7</v>
      </c>
      <c r="B5" s="20" t="s">
        <v>8</v>
      </c>
      <c r="C5" s="20" t="s">
        <v>213</v>
      </c>
      <c r="D5" t="s">
        <v>214</v>
      </c>
      <c r="E5" s="19">
        <v>8</v>
      </c>
      <c r="F5" s="25">
        <v>16</v>
      </c>
      <c r="G5">
        <v>0</v>
      </c>
      <c r="H5" s="20"/>
      <c r="I5" t="s">
        <v>215</v>
      </c>
      <c r="J5" t="s">
        <v>216</v>
      </c>
      <c r="K5" t="s">
        <v>217</v>
      </c>
    </row>
    <row r="6" spans="1:11">
      <c r="A6" s="19" t="s">
        <v>7</v>
      </c>
      <c r="B6" s="20" t="s">
        <v>8</v>
      </c>
      <c r="C6" s="20" t="s">
        <v>11</v>
      </c>
      <c r="D6"/>
      <c r="E6">
        <v>25</v>
      </c>
      <c r="F6" s="25">
        <v>150</v>
      </c>
      <c r="G6">
        <v>0</v>
      </c>
      <c r="H6"/>
      <c r="I6" t="s">
        <v>28</v>
      </c>
      <c r="J6" t="s">
        <v>27</v>
      </c>
      <c r="K6" t="s">
        <v>30</v>
      </c>
    </row>
    <row r="7" spans="1:11">
      <c r="A7" s="19" t="s">
        <v>7</v>
      </c>
      <c r="B7" s="20" t="s">
        <v>8</v>
      </c>
      <c r="C7" s="20" t="s">
        <v>52</v>
      </c>
      <c r="D7" t="s">
        <v>243</v>
      </c>
      <c r="E7" s="20">
        <v>83</v>
      </c>
      <c r="F7" s="25">
        <f>83*3</f>
        <v>249</v>
      </c>
      <c r="G7">
        <v>0</v>
      </c>
      <c r="H7" s="20" t="s">
        <v>254</v>
      </c>
      <c r="I7" t="s">
        <v>25</v>
      </c>
      <c r="J7" t="s">
        <v>255</v>
      </c>
      <c r="K7" t="s">
        <v>19</v>
      </c>
    </row>
    <row r="8" spans="1:11" ht="15">
      <c r="A8" s="19" t="s">
        <v>7</v>
      </c>
      <c r="B8" s="20" t="s">
        <v>8</v>
      </c>
      <c r="C8" s="20" t="s">
        <v>18</v>
      </c>
      <c r="D8"/>
      <c r="E8" s="20">
        <v>55</v>
      </c>
      <c r="F8" s="25">
        <f>55*2</f>
        <v>110</v>
      </c>
      <c r="G8">
        <v>1200</v>
      </c>
      <c r="H8" s="20" t="s">
        <v>256</v>
      </c>
      <c r="I8" s="33" t="s">
        <v>257</v>
      </c>
      <c r="J8" s="34" t="s">
        <v>258</v>
      </c>
      <c r="K8" t="s">
        <v>19</v>
      </c>
    </row>
    <row r="9" spans="1:11">
      <c r="A9" s="19" t="s">
        <v>7</v>
      </c>
      <c r="B9" s="20" t="s">
        <v>8</v>
      </c>
      <c r="C9" s="20" t="s">
        <v>15</v>
      </c>
      <c r="D9" t="s">
        <v>243</v>
      </c>
      <c r="E9" s="19">
        <v>10</v>
      </c>
      <c r="F9" s="25">
        <v>44</v>
      </c>
      <c r="G9" s="19">
        <v>0</v>
      </c>
      <c r="H9"/>
      <c r="I9" t="s">
        <v>17</v>
      </c>
      <c r="J9" t="s">
        <v>259</v>
      </c>
      <c r="K9" t="s">
        <v>26</v>
      </c>
    </row>
    <row r="10" spans="1:11">
      <c r="A10" s="19" t="s">
        <v>7</v>
      </c>
      <c r="B10" s="20" t="s">
        <v>8</v>
      </c>
      <c r="C10" s="20" t="s">
        <v>18</v>
      </c>
      <c r="D10"/>
      <c r="E10">
        <v>15</v>
      </c>
      <c r="F10" s="25">
        <v>90</v>
      </c>
      <c r="G10">
        <v>0</v>
      </c>
      <c r="H10"/>
      <c r="I10" s="22" t="s">
        <v>13</v>
      </c>
      <c r="J10" s="20" t="s">
        <v>12</v>
      </c>
      <c r="K10" t="s">
        <v>26</v>
      </c>
    </row>
    <row r="11" spans="1:11">
      <c r="A11" s="19" t="s">
        <v>7</v>
      </c>
      <c r="B11" s="20" t="s">
        <v>8</v>
      </c>
      <c r="C11" s="20" t="s">
        <v>20</v>
      </c>
      <c r="D11" t="s">
        <v>244</v>
      </c>
      <c r="E11">
        <v>5</v>
      </c>
      <c r="F11" s="25">
        <v>30</v>
      </c>
      <c r="G11">
        <v>0</v>
      </c>
      <c r="H11"/>
      <c r="I11" t="s">
        <v>21</v>
      </c>
      <c r="J11" t="s">
        <v>22</v>
      </c>
      <c r="K11" t="s">
        <v>26</v>
      </c>
    </row>
    <row r="12" spans="1:11">
      <c r="A12" s="19" t="s">
        <v>7</v>
      </c>
      <c r="B12" s="20" t="s">
        <v>8</v>
      </c>
      <c r="C12" s="20" t="s">
        <v>20</v>
      </c>
      <c r="D12" t="s">
        <v>244</v>
      </c>
      <c r="E12">
        <v>6</v>
      </c>
      <c r="F12" s="25">
        <v>36</v>
      </c>
      <c r="G12">
        <v>0</v>
      </c>
      <c r="H12"/>
      <c r="I12" t="s">
        <v>24</v>
      </c>
      <c r="J12" t="s">
        <v>23</v>
      </c>
      <c r="K12" t="s">
        <v>26</v>
      </c>
    </row>
    <row r="13" spans="1:11">
      <c r="A13" s="19" t="s">
        <v>7</v>
      </c>
      <c r="B13" s="20" t="s">
        <v>8</v>
      </c>
      <c r="C13" s="20" t="s">
        <v>20</v>
      </c>
      <c r="D13" t="s">
        <v>244</v>
      </c>
      <c r="E13">
        <v>5</v>
      </c>
      <c r="F13" s="25">
        <v>15</v>
      </c>
      <c r="G13">
        <v>0</v>
      </c>
      <c r="H13"/>
      <c r="I13" t="s">
        <v>211</v>
      </c>
      <c r="J13" t="s">
        <v>212</v>
      </c>
      <c r="K13" t="s">
        <v>26</v>
      </c>
    </row>
    <row r="14" spans="1:11">
      <c r="A14" s="19" t="s">
        <v>7</v>
      </c>
      <c r="B14" s="20" t="s">
        <v>8</v>
      </c>
      <c r="C14" s="20" t="s">
        <v>15</v>
      </c>
      <c r="D14" t="s">
        <v>243</v>
      </c>
      <c r="E14">
        <v>14</v>
      </c>
      <c r="F14" s="25">
        <f>14*6</f>
        <v>84</v>
      </c>
      <c r="G14" s="19">
        <v>0</v>
      </c>
      <c r="H14"/>
      <c r="I14" t="s">
        <v>25</v>
      </c>
      <c r="J14" t="s">
        <v>31</v>
      </c>
      <c r="K14" t="s">
        <v>26</v>
      </c>
    </row>
    <row r="15" spans="1:11">
      <c r="A15" s="19" t="s">
        <v>7</v>
      </c>
      <c r="B15" s="20" t="s">
        <v>8</v>
      </c>
      <c r="C15" s="20" t="s">
        <v>61</v>
      </c>
      <c r="D15" t="s">
        <v>260</v>
      </c>
      <c r="E15">
        <v>10</v>
      </c>
      <c r="F15" s="25">
        <v>60</v>
      </c>
      <c r="G15" s="19">
        <v>0</v>
      </c>
      <c r="H15"/>
      <c r="I15" s="33" t="s">
        <v>261</v>
      </c>
      <c r="J15" s="33" t="s">
        <v>262</v>
      </c>
      <c r="K15" t="s">
        <v>26</v>
      </c>
    </row>
    <row r="16" spans="1:11">
      <c r="A16" s="35" t="s">
        <v>7</v>
      </c>
      <c r="B16" s="36" t="s">
        <v>8</v>
      </c>
      <c r="C16" s="36" t="s">
        <v>20</v>
      </c>
      <c r="D16" s="37" t="s">
        <v>244</v>
      </c>
      <c r="E16" s="37">
        <v>5</v>
      </c>
      <c r="F16" s="38">
        <v>30</v>
      </c>
      <c r="G16" s="37">
        <v>0</v>
      </c>
      <c r="H16" s="37"/>
      <c r="I16" s="37"/>
      <c r="J16" s="37" t="s">
        <v>29</v>
      </c>
      <c r="K16" s="37" t="s">
        <v>26</v>
      </c>
    </row>
    <row r="17" spans="1:11">
      <c r="A17" s="35" t="s">
        <v>7</v>
      </c>
      <c r="B17" s="36" t="s">
        <v>8</v>
      </c>
      <c r="C17" s="36" t="s">
        <v>218</v>
      </c>
      <c r="D17" s="37"/>
      <c r="E17" s="35">
        <v>5</v>
      </c>
      <c r="F17" s="38">
        <v>30</v>
      </c>
      <c r="G17" s="37">
        <v>0</v>
      </c>
      <c r="H17" s="36"/>
      <c r="I17" s="37"/>
      <c r="J17" s="37" t="s">
        <v>29</v>
      </c>
      <c r="K17" s="37" t="s">
        <v>26</v>
      </c>
    </row>
    <row r="18" spans="1:11">
      <c r="A18" s="35" t="s">
        <v>7</v>
      </c>
      <c r="B18" s="36" t="s">
        <v>8</v>
      </c>
      <c r="C18" s="36" t="s">
        <v>15</v>
      </c>
      <c r="D18" s="37" t="s">
        <v>243</v>
      </c>
      <c r="E18" s="35">
        <v>5</v>
      </c>
      <c r="F18" s="38">
        <v>30</v>
      </c>
      <c r="G18" s="37">
        <v>0</v>
      </c>
      <c r="H18" s="36"/>
      <c r="I18" s="37"/>
      <c r="J18" s="37" t="s">
        <v>29</v>
      </c>
      <c r="K18" s="37" t="s">
        <v>26</v>
      </c>
    </row>
    <row r="19" spans="1:11">
      <c r="A19" s="6"/>
      <c r="B19" s="7"/>
      <c r="C19" s="7"/>
      <c r="E19" s="12"/>
      <c r="F19" s="12">
        <f>SUM(F3:F18)</f>
        <v>1546</v>
      </c>
      <c r="G19" s="12">
        <f>SUM(G3:G18)</f>
        <v>4400</v>
      </c>
    </row>
    <row r="20" spans="1:11">
      <c r="A20" s="6"/>
      <c r="B20" s="7"/>
      <c r="C20" s="7"/>
      <c r="E20" s="11"/>
    </row>
    <row r="21" spans="1:11">
      <c r="A21" s="39" t="s">
        <v>180</v>
      </c>
      <c r="B21" s="39" t="s">
        <v>32</v>
      </c>
      <c r="C21" s="39" t="s">
        <v>33</v>
      </c>
      <c r="D21" s="17"/>
      <c r="E21" s="39">
        <v>10</v>
      </c>
      <c r="F21" s="18">
        <f t="shared" ref="F21:F31" si="0">E21*6</f>
        <v>60</v>
      </c>
      <c r="G21" s="39"/>
      <c r="H21" s="39"/>
      <c r="I21" s="39" t="s">
        <v>34</v>
      </c>
      <c r="J21" s="39" t="s">
        <v>263</v>
      </c>
    </row>
    <row r="22" spans="1:11">
      <c r="A22" s="39" t="s">
        <v>180</v>
      </c>
      <c r="B22" s="39" t="s">
        <v>32</v>
      </c>
      <c r="C22" s="18" t="s">
        <v>35</v>
      </c>
      <c r="D22" s="40" t="s">
        <v>181</v>
      </c>
      <c r="E22" s="18">
        <v>1</v>
      </c>
      <c r="F22" s="18">
        <f t="shared" si="0"/>
        <v>6</v>
      </c>
      <c r="G22" s="39"/>
      <c r="H22" s="39"/>
      <c r="I22" s="39"/>
      <c r="J22" s="39" t="s">
        <v>36</v>
      </c>
    </row>
    <row r="23" spans="1:11">
      <c r="A23" s="39" t="s">
        <v>180</v>
      </c>
      <c r="B23" s="39" t="s">
        <v>32</v>
      </c>
      <c r="C23" s="18" t="s">
        <v>37</v>
      </c>
      <c r="D23" s="18" t="s">
        <v>182</v>
      </c>
      <c r="E23" s="18">
        <f>ROUNDUP(3.96,0)</f>
        <v>4</v>
      </c>
      <c r="F23" s="18">
        <f t="shared" si="0"/>
        <v>24</v>
      </c>
      <c r="G23" s="39"/>
      <c r="H23" s="39"/>
      <c r="I23" s="39" t="s">
        <v>38</v>
      </c>
      <c r="J23" s="39" t="s">
        <v>263</v>
      </c>
    </row>
    <row r="24" spans="1:11">
      <c r="A24" s="39" t="s">
        <v>180</v>
      </c>
      <c r="B24" s="39" t="s">
        <v>32</v>
      </c>
      <c r="C24" s="18" t="s">
        <v>39</v>
      </c>
      <c r="D24" s="39"/>
      <c r="E24" s="18">
        <v>60</v>
      </c>
      <c r="F24" s="18">
        <f t="shared" si="0"/>
        <v>360</v>
      </c>
      <c r="G24" s="39"/>
      <c r="H24" s="39"/>
      <c r="I24" s="39"/>
      <c r="J24" s="39" t="s">
        <v>36</v>
      </c>
    </row>
    <row r="25" spans="1:11">
      <c r="A25" s="39" t="s">
        <v>180</v>
      </c>
      <c r="B25" s="39" t="s">
        <v>32</v>
      </c>
      <c r="C25" s="18" t="s">
        <v>40</v>
      </c>
      <c r="D25" s="18"/>
      <c r="E25" s="18">
        <v>7</v>
      </c>
      <c r="F25" s="18">
        <f t="shared" si="0"/>
        <v>42</v>
      </c>
      <c r="G25" s="18"/>
      <c r="H25" s="18"/>
      <c r="I25" s="39"/>
      <c r="J25" s="39" t="s">
        <v>36</v>
      </c>
    </row>
    <row r="26" spans="1:11">
      <c r="A26" s="39" t="s">
        <v>180</v>
      </c>
      <c r="B26" s="39" t="s">
        <v>32</v>
      </c>
      <c r="C26" s="18" t="s">
        <v>41</v>
      </c>
      <c r="D26" s="41" t="s">
        <v>183</v>
      </c>
      <c r="E26" s="18">
        <v>1</v>
      </c>
      <c r="F26" s="18">
        <f t="shared" si="0"/>
        <v>6</v>
      </c>
      <c r="G26" s="18"/>
      <c r="H26" s="18"/>
      <c r="I26" s="39"/>
      <c r="J26" s="39" t="s">
        <v>36</v>
      </c>
    </row>
    <row r="27" spans="1:11">
      <c r="A27" s="39" t="s">
        <v>180</v>
      </c>
      <c r="B27" s="39" t="s">
        <v>32</v>
      </c>
      <c r="C27" s="18" t="s">
        <v>42</v>
      </c>
      <c r="D27" s="40" t="s">
        <v>184</v>
      </c>
      <c r="E27" s="18">
        <v>4</v>
      </c>
      <c r="F27" s="18">
        <f t="shared" si="0"/>
        <v>24</v>
      </c>
      <c r="G27" s="18"/>
      <c r="H27" s="18"/>
      <c r="I27" s="39" t="s">
        <v>43</v>
      </c>
      <c r="J27" s="39" t="s">
        <v>263</v>
      </c>
    </row>
    <row r="28" spans="1:11">
      <c r="A28" s="39" t="s">
        <v>180</v>
      </c>
      <c r="B28" s="39" t="s">
        <v>32</v>
      </c>
      <c r="C28" s="18" t="s">
        <v>44</v>
      </c>
      <c r="D28" s="18" t="s">
        <v>185</v>
      </c>
      <c r="E28" s="18">
        <f>ROUNDUP(15.66,0)</f>
        <v>16</v>
      </c>
      <c r="F28" s="18">
        <f t="shared" si="0"/>
        <v>96</v>
      </c>
      <c r="G28" s="18"/>
      <c r="H28" s="18"/>
      <c r="I28" s="39" t="s">
        <v>45</v>
      </c>
      <c r="J28" s="39" t="s">
        <v>263</v>
      </c>
    </row>
    <row r="29" spans="1:11">
      <c r="A29" s="39" t="s">
        <v>180</v>
      </c>
      <c r="B29" s="39" t="s">
        <v>32</v>
      </c>
      <c r="C29" s="41" t="s">
        <v>46</v>
      </c>
      <c r="D29" s="40" t="s">
        <v>186</v>
      </c>
      <c r="E29" s="18">
        <v>2</v>
      </c>
      <c r="F29" s="18">
        <f t="shared" si="0"/>
        <v>12</v>
      </c>
      <c r="G29" s="18"/>
      <c r="H29" s="18"/>
      <c r="I29" s="39" t="s">
        <v>47</v>
      </c>
      <c r="J29" s="18"/>
    </row>
    <row r="30" spans="1:11">
      <c r="A30" s="39" t="s">
        <v>180</v>
      </c>
      <c r="B30" s="39" t="s">
        <v>32</v>
      </c>
      <c r="C30" s="18" t="s">
        <v>48</v>
      </c>
      <c r="D30" s="18"/>
      <c r="E30" s="40">
        <v>273</v>
      </c>
      <c r="F30" s="18">
        <f t="shared" si="0"/>
        <v>1638</v>
      </c>
      <c r="G30" s="18">
        <v>50</v>
      </c>
      <c r="H30" s="42" t="s">
        <v>264</v>
      </c>
      <c r="I30" s="18" t="s">
        <v>49</v>
      </c>
      <c r="J30" s="43" t="s">
        <v>265</v>
      </c>
    </row>
    <row r="31" spans="1:11">
      <c r="A31" s="39" t="s">
        <v>180</v>
      </c>
      <c r="B31" s="39" t="s">
        <v>50</v>
      </c>
      <c r="C31" s="18" t="s">
        <v>51</v>
      </c>
      <c r="D31" s="18" t="s">
        <v>187</v>
      </c>
      <c r="E31" s="18">
        <v>163</v>
      </c>
      <c r="F31" s="18">
        <f t="shared" si="0"/>
        <v>978</v>
      </c>
      <c r="G31" s="18">
        <f>F31*0.5</f>
        <v>489</v>
      </c>
      <c r="H31" s="44" t="s">
        <v>266</v>
      </c>
      <c r="I31" s="18" t="s">
        <v>267</v>
      </c>
      <c r="J31" s="18"/>
    </row>
    <row r="32" spans="1:11">
      <c r="A32" s="7"/>
      <c r="B32" s="11"/>
      <c r="C32" s="11"/>
      <c r="F32" s="13">
        <f>SUM(F21:F31)</f>
        <v>3246</v>
      </c>
      <c r="G32" s="13">
        <f>SUM(G21:G31)</f>
        <v>539</v>
      </c>
      <c r="H32" s="9"/>
    </row>
    <row r="34" spans="1:11">
      <c r="A34" s="45" t="s">
        <v>167</v>
      </c>
      <c r="B34" s="46">
        <v>108105</v>
      </c>
      <c r="C34" s="47" t="s">
        <v>61</v>
      </c>
      <c r="D34" s="47" t="s">
        <v>209</v>
      </c>
      <c r="E34" s="47">
        <v>70</v>
      </c>
      <c r="F34" s="47">
        <v>70</v>
      </c>
      <c r="G34" s="47"/>
      <c r="H34" s="47"/>
      <c r="I34" s="47" t="s">
        <v>63</v>
      </c>
      <c r="J34" s="47" t="s">
        <v>268</v>
      </c>
      <c r="K34" s="18"/>
    </row>
    <row r="35" spans="1:11">
      <c r="A35" s="45" t="s">
        <v>167</v>
      </c>
      <c r="B35" s="64">
        <v>109</v>
      </c>
      <c r="C35" s="65" t="s">
        <v>20</v>
      </c>
      <c r="D35" s="65" t="s">
        <v>206</v>
      </c>
      <c r="E35" s="65">
        <v>25</v>
      </c>
      <c r="F35" s="65">
        <v>25</v>
      </c>
      <c r="G35" s="65">
        <v>50</v>
      </c>
      <c r="H35" s="65"/>
      <c r="I35" s="66" t="s">
        <v>207</v>
      </c>
      <c r="J35" s="65" t="s">
        <v>269</v>
      </c>
      <c r="K35" s="67"/>
    </row>
    <row r="36" spans="1:11">
      <c r="A36" s="45" t="s">
        <v>167</v>
      </c>
      <c r="B36" s="65">
        <v>107</v>
      </c>
      <c r="C36" s="65" t="s">
        <v>54</v>
      </c>
      <c r="D36" s="65" t="s">
        <v>201</v>
      </c>
      <c r="E36" s="65">
        <v>30</v>
      </c>
      <c r="F36" s="65">
        <v>30</v>
      </c>
      <c r="G36" s="65">
        <v>15</v>
      </c>
      <c r="H36" s="65" t="s">
        <v>55</v>
      </c>
      <c r="I36" s="65" t="s">
        <v>56</v>
      </c>
      <c r="J36" s="65" t="s">
        <v>270</v>
      </c>
      <c r="K36" s="67"/>
    </row>
    <row r="37" spans="1:11">
      <c r="A37" s="45" t="s">
        <v>167</v>
      </c>
      <c r="B37" s="68" t="s">
        <v>59</v>
      </c>
      <c r="C37" s="65" t="s">
        <v>54</v>
      </c>
      <c r="D37" s="65" t="s">
        <v>201</v>
      </c>
      <c r="E37" s="65">
        <v>50</v>
      </c>
      <c r="F37" s="65">
        <v>50</v>
      </c>
      <c r="G37" s="65">
        <v>25</v>
      </c>
      <c r="H37" s="65" t="s">
        <v>60</v>
      </c>
      <c r="I37" s="66" t="s">
        <v>56</v>
      </c>
      <c r="J37" s="65" t="s">
        <v>271</v>
      </c>
      <c r="K37" s="67"/>
    </row>
    <row r="38" spans="1:11">
      <c r="A38" s="45" t="s">
        <v>167</v>
      </c>
      <c r="B38" s="47">
        <v>109</v>
      </c>
      <c r="C38" s="47" t="s">
        <v>70</v>
      </c>
      <c r="D38" s="47" t="s">
        <v>198</v>
      </c>
      <c r="E38" s="47">
        <v>20</v>
      </c>
      <c r="F38" s="47">
        <v>20</v>
      </c>
      <c r="G38" s="47"/>
      <c r="H38" s="47"/>
      <c r="I38" s="47" t="s">
        <v>64</v>
      </c>
      <c r="J38" s="47" t="s">
        <v>272</v>
      </c>
      <c r="K38" s="18"/>
    </row>
    <row r="39" spans="1:11">
      <c r="A39" s="45" t="s">
        <v>167</v>
      </c>
      <c r="B39" s="69">
        <v>109</v>
      </c>
      <c r="C39" s="65" t="s">
        <v>57</v>
      </c>
      <c r="D39" s="65" t="s">
        <v>204</v>
      </c>
      <c r="E39" s="65">
        <v>25</v>
      </c>
      <c r="F39" s="65">
        <v>25</v>
      </c>
      <c r="G39" s="65">
        <v>50</v>
      </c>
      <c r="H39" s="65" t="s">
        <v>68</v>
      </c>
      <c r="I39" s="65" t="s">
        <v>58</v>
      </c>
      <c r="J39" s="65" t="s">
        <v>273</v>
      </c>
      <c r="K39" s="67"/>
    </row>
    <row r="40" spans="1:11">
      <c r="A40" s="45" t="s">
        <v>167</v>
      </c>
      <c r="B40" s="69">
        <v>109105</v>
      </c>
      <c r="C40" s="65" t="s">
        <v>52</v>
      </c>
      <c r="D40" s="65" t="s">
        <v>209</v>
      </c>
      <c r="E40" s="65">
        <v>25</v>
      </c>
      <c r="F40" s="65">
        <v>25</v>
      </c>
      <c r="G40" s="65">
        <v>50</v>
      </c>
      <c r="H40" s="65" t="s">
        <v>68</v>
      </c>
      <c r="I40" s="65" t="s">
        <v>274</v>
      </c>
      <c r="J40" s="65" t="s">
        <v>275</v>
      </c>
      <c r="K40" s="67"/>
    </row>
    <row r="41" spans="1:11">
      <c r="A41" s="45" t="s">
        <v>167</v>
      </c>
      <c r="B41" s="65">
        <v>107</v>
      </c>
      <c r="C41" s="65" t="s">
        <v>276</v>
      </c>
      <c r="D41" s="65" t="s">
        <v>277</v>
      </c>
      <c r="E41" s="65">
        <v>30</v>
      </c>
      <c r="F41" s="65">
        <v>30</v>
      </c>
      <c r="G41" s="65">
        <v>15</v>
      </c>
      <c r="H41" s="65" t="s">
        <v>278</v>
      </c>
      <c r="I41" s="65" t="s">
        <v>279</v>
      </c>
      <c r="J41" s="65" t="s">
        <v>280</v>
      </c>
      <c r="K41" s="67"/>
    </row>
    <row r="42" spans="1:11">
      <c r="A42" s="45" t="s">
        <v>167</v>
      </c>
      <c r="B42" s="46">
        <v>105107</v>
      </c>
      <c r="C42" s="47" t="s">
        <v>281</v>
      </c>
      <c r="D42" s="47" t="s">
        <v>282</v>
      </c>
      <c r="E42" s="47">
        <v>10</v>
      </c>
      <c r="F42" s="47">
        <v>10</v>
      </c>
      <c r="G42" s="47"/>
      <c r="H42" s="47"/>
      <c r="I42" s="49" t="s">
        <v>283</v>
      </c>
      <c r="J42" s="47" t="s">
        <v>284</v>
      </c>
      <c r="K42" s="18"/>
    </row>
    <row r="43" spans="1:11">
      <c r="A43" s="45" t="s">
        <v>167</v>
      </c>
      <c r="B43" s="65">
        <v>107</v>
      </c>
      <c r="C43" s="65" t="s">
        <v>54</v>
      </c>
      <c r="D43" s="65" t="s">
        <v>201</v>
      </c>
      <c r="E43" s="65">
        <v>30</v>
      </c>
      <c r="F43" s="65">
        <v>30</v>
      </c>
      <c r="G43" s="65">
        <v>15</v>
      </c>
      <c r="H43" s="65" t="s">
        <v>55</v>
      </c>
      <c r="I43" s="65" t="s">
        <v>56</v>
      </c>
      <c r="J43" s="65" t="s">
        <v>285</v>
      </c>
      <c r="K43" s="67"/>
    </row>
    <row r="44" spans="1:11">
      <c r="A44" s="45" t="s">
        <v>167</v>
      </c>
      <c r="B44" s="47">
        <v>108</v>
      </c>
      <c r="C44" s="47" t="s">
        <v>52</v>
      </c>
      <c r="D44" s="47" t="s">
        <v>209</v>
      </c>
      <c r="E44" s="47">
        <v>54</v>
      </c>
      <c r="F44" s="47">
        <v>54</v>
      </c>
      <c r="G44" s="47"/>
      <c r="H44" s="47"/>
      <c r="I44" s="47" t="s">
        <v>53</v>
      </c>
      <c r="J44" s="47" t="s">
        <v>286</v>
      </c>
      <c r="K44" s="18"/>
    </row>
    <row r="45" spans="1:11">
      <c r="A45" s="45" t="s">
        <v>167</v>
      </c>
      <c r="B45" s="47">
        <v>104</v>
      </c>
      <c r="C45" s="47" t="s">
        <v>66</v>
      </c>
      <c r="D45" s="47" t="s">
        <v>205</v>
      </c>
      <c r="E45" s="47">
        <v>10</v>
      </c>
      <c r="F45" s="47">
        <v>10</v>
      </c>
      <c r="G45" s="47"/>
      <c r="H45" s="47"/>
      <c r="I45" s="47" t="s">
        <v>287</v>
      </c>
      <c r="J45" s="47" t="s">
        <v>288</v>
      </c>
      <c r="K45" s="18"/>
    </row>
    <row r="46" spans="1:11">
      <c r="A46" s="45" t="s">
        <v>167</v>
      </c>
      <c r="B46" s="65">
        <v>109</v>
      </c>
      <c r="C46" s="65" t="s">
        <v>57</v>
      </c>
      <c r="D46" s="65" t="s">
        <v>204</v>
      </c>
      <c r="E46" s="65">
        <v>25</v>
      </c>
      <c r="F46" s="65">
        <v>25</v>
      </c>
      <c r="G46" s="65">
        <v>50</v>
      </c>
      <c r="H46" s="65" t="s">
        <v>68</v>
      </c>
      <c r="I46" s="66" t="s">
        <v>58</v>
      </c>
      <c r="J46" s="65" t="s">
        <v>289</v>
      </c>
      <c r="K46" s="67"/>
    </row>
    <row r="47" spans="1:11">
      <c r="A47" s="45" t="s">
        <v>167</v>
      </c>
      <c r="B47" s="65">
        <v>107</v>
      </c>
      <c r="C47" s="65" t="s">
        <v>66</v>
      </c>
      <c r="D47" s="65" t="s">
        <v>205</v>
      </c>
      <c r="E47" s="65">
        <v>30</v>
      </c>
      <c r="F47" s="65">
        <v>30</v>
      </c>
      <c r="G47" s="65">
        <v>15</v>
      </c>
      <c r="H47" s="65" t="s">
        <v>55</v>
      </c>
      <c r="I47" s="65" t="s">
        <v>208</v>
      </c>
      <c r="J47" s="65" t="s">
        <v>290</v>
      </c>
      <c r="K47" s="67"/>
    </row>
    <row r="48" spans="1:11">
      <c r="A48" s="45" t="s">
        <v>167</v>
      </c>
      <c r="B48" s="65">
        <v>109</v>
      </c>
      <c r="C48" s="65" t="s">
        <v>276</v>
      </c>
      <c r="D48" s="65" t="s">
        <v>277</v>
      </c>
      <c r="E48" s="65">
        <v>25</v>
      </c>
      <c r="F48" s="65">
        <v>25</v>
      </c>
      <c r="G48" s="65">
        <v>50</v>
      </c>
      <c r="H48" s="65" t="s">
        <v>68</v>
      </c>
      <c r="I48" s="65" t="s">
        <v>279</v>
      </c>
      <c r="J48" s="65" t="s">
        <v>291</v>
      </c>
      <c r="K48" s="67"/>
    </row>
    <row r="49" spans="1:11">
      <c r="A49" s="45" t="s">
        <v>167</v>
      </c>
      <c r="B49" s="50">
        <v>109</v>
      </c>
      <c r="C49" s="50" t="s">
        <v>57</v>
      </c>
      <c r="D49" s="50"/>
      <c r="E49" s="50"/>
      <c r="F49" s="50"/>
      <c r="G49" s="50"/>
      <c r="H49" s="50"/>
      <c r="I49" s="50"/>
      <c r="J49" s="50" t="s">
        <v>292</v>
      </c>
      <c r="K49" s="70" t="s">
        <v>321</v>
      </c>
    </row>
    <row r="50" spans="1:11">
      <c r="A50" s="45" t="s">
        <v>167</v>
      </c>
      <c r="B50" s="47">
        <v>107</v>
      </c>
      <c r="C50" s="47" t="s">
        <v>281</v>
      </c>
      <c r="D50" s="47" t="s">
        <v>282</v>
      </c>
      <c r="E50" s="47">
        <v>10</v>
      </c>
      <c r="F50" s="47">
        <v>10</v>
      </c>
      <c r="G50" s="47"/>
      <c r="H50" s="47"/>
      <c r="I50" s="47" t="s">
        <v>283</v>
      </c>
      <c r="J50" s="47" t="s">
        <v>293</v>
      </c>
      <c r="K50" s="18"/>
    </row>
    <row r="51" spans="1:11">
      <c r="A51" s="45" t="s">
        <v>167</v>
      </c>
      <c r="B51" s="47">
        <v>101</v>
      </c>
      <c r="C51" s="47" t="s">
        <v>65</v>
      </c>
      <c r="D51" s="47" t="s">
        <v>198</v>
      </c>
      <c r="E51" s="47">
        <v>10</v>
      </c>
      <c r="F51" s="47">
        <v>10</v>
      </c>
      <c r="G51" s="47"/>
      <c r="H51" s="48"/>
      <c r="I51" s="47" t="s">
        <v>203</v>
      </c>
      <c r="J51" s="47" t="s">
        <v>294</v>
      </c>
      <c r="K51" s="18"/>
    </row>
    <row r="52" spans="1:11">
      <c r="A52" s="45" t="s">
        <v>167</v>
      </c>
      <c r="B52" s="47">
        <v>109</v>
      </c>
      <c r="C52" s="47" t="s">
        <v>70</v>
      </c>
      <c r="D52" s="47" t="s">
        <v>198</v>
      </c>
      <c r="E52" s="47">
        <v>20</v>
      </c>
      <c r="F52" s="47">
        <v>20</v>
      </c>
      <c r="G52" s="47"/>
      <c r="H52" s="48"/>
      <c r="I52" s="47" t="s">
        <v>64</v>
      </c>
      <c r="J52" s="47" t="s">
        <v>295</v>
      </c>
      <c r="K52" s="18"/>
    </row>
    <row r="53" spans="1:11">
      <c r="A53" s="45" t="s">
        <v>167</v>
      </c>
      <c r="B53" s="47">
        <v>105</v>
      </c>
      <c r="C53" s="47" t="s">
        <v>57</v>
      </c>
      <c r="D53" s="47" t="s">
        <v>204</v>
      </c>
      <c r="E53" s="47">
        <v>10</v>
      </c>
      <c r="F53" s="47">
        <v>10</v>
      </c>
      <c r="G53" s="47"/>
      <c r="H53" s="48"/>
      <c r="I53" s="47" t="s">
        <v>58</v>
      </c>
      <c r="J53" s="47" t="s">
        <v>296</v>
      </c>
      <c r="K53" s="18"/>
    </row>
    <row r="54" spans="1:11">
      <c r="A54" s="45" t="s">
        <v>167</v>
      </c>
      <c r="B54" s="65">
        <v>109</v>
      </c>
      <c r="C54" s="65" t="s">
        <v>66</v>
      </c>
      <c r="D54" s="65" t="s">
        <v>205</v>
      </c>
      <c r="E54" s="65">
        <v>25</v>
      </c>
      <c r="F54" s="65">
        <v>25</v>
      </c>
      <c r="G54" s="65">
        <v>50</v>
      </c>
      <c r="H54" s="64" t="s">
        <v>62</v>
      </c>
      <c r="I54" s="65" t="s">
        <v>208</v>
      </c>
      <c r="J54" s="65" t="s">
        <v>297</v>
      </c>
      <c r="K54" s="67"/>
    </row>
    <row r="55" spans="1:11">
      <c r="A55" s="45" t="s">
        <v>167</v>
      </c>
      <c r="B55" s="65">
        <v>107</v>
      </c>
      <c r="C55" s="65" t="s">
        <v>66</v>
      </c>
      <c r="D55" s="65" t="s">
        <v>205</v>
      </c>
      <c r="E55" s="65">
        <v>30</v>
      </c>
      <c r="F55" s="65">
        <v>30</v>
      </c>
      <c r="G55" s="65">
        <v>15</v>
      </c>
      <c r="H55" s="64" t="s">
        <v>55</v>
      </c>
      <c r="I55" s="65" t="s">
        <v>208</v>
      </c>
      <c r="J55" s="65" t="s">
        <v>298</v>
      </c>
      <c r="K55" s="67"/>
    </row>
    <row r="56" spans="1:11">
      <c r="A56" s="45" t="s">
        <v>167</v>
      </c>
      <c r="B56" s="47">
        <v>105</v>
      </c>
      <c r="C56" s="47" t="s">
        <v>52</v>
      </c>
      <c r="D56" s="47" t="s">
        <v>209</v>
      </c>
      <c r="E56" s="47">
        <v>10</v>
      </c>
      <c r="F56" s="47">
        <v>10</v>
      </c>
      <c r="G56" s="47"/>
      <c r="H56" s="48"/>
      <c r="I56" s="47" t="s">
        <v>53</v>
      </c>
      <c r="J56" s="47" t="s">
        <v>299</v>
      </c>
      <c r="K56" s="18"/>
    </row>
    <row r="57" spans="1:11">
      <c r="A57" s="45" t="s">
        <v>167</v>
      </c>
      <c r="B57" s="47">
        <v>101</v>
      </c>
      <c r="C57" s="47" t="s">
        <v>65</v>
      </c>
      <c r="D57" s="47" t="s">
        <v>198</v>
      </c>
      <c r="E57" s="47">
        <v>10</v>
      </c>
      <c r="F57" s="47">
        <v>10</v>
      </c>
      <c r="G57" s="47"/>
      <c r="H57" s="48"/>
      <c r="I57" s="47" t="s">
        <v>203</v>
      </c>
      <c r="J57" s="47" t="s">
        <v>300</v>
      </c>
      <c r="K57" s="18"/>
    </row>
    <row r="58" spans="1:11">
      <c r="A58" s="45" t="s">
        <v>167</v>
      </c>
      <c r="B58" s="65" t="s">
        <v>59</v>
      </c>
      <c r="C58" s="65" t="s">
        <v>301</v>
      </c>
      <c r="D58" s="65" t="s">
        <v>200</v>
      </c>
      <c r="E58" s="65">
        <v>50</v>
      </c>
      <c r="F58" s="65">
        <v>50</v>
      </c>
      <c r="G58" s="65">
        <v>25</v>
      </c>
      <c r="H58" s="64" t="s">
        <v>60</v>
      </c>
      <c r="I58" s="65" t="s">
        <v>67</v>
      </c>
      <c r="J58" s="65" t="s">
        <v>302</v>
      </c>
      <c r="K58" s="67"/>
    </row>
    <row r="59" spans="1:11">
      <c r="A59" s="45" t="s">
        <v>167</v>
      </c>
      <c r="B59" s="47">
        <v>107</v>
      </c>
      <c r="C59" s="47" t="s">
        <v>281</v>
      </c>
      <c r="D59" s="47" t="s">
        <v>282</v>
      </c>
      <c r="E59" s="47">
        <v>10</v>
      </c>
      <c r="F59" s="47">
        <v>10</v>
      </c>
      <c r="G59" s="47"/>
      <c r="H59" s="48"/>
      <c r="I59" s="47" t="s">
        <v>283</v>
      </c>
      <c r="J59" s="47" t="s">
        <v>303</v>
      </c>
      <c r="K59" s="18"/>
    </row>
    <row r="60" spans="1:11">
      <c r="A60" s="45" t="s">
        <v>167</v>
      </c>
      <c r="B60" s="47">
        <v>105</v>
      </c>
      <c r="C60" s="47" t="s">
        <v>61</v>
      </c>
      <c r="D60" s="47" t="s">
        <v>209</v>
      </c>
      <c r="E60" s="47">
        <v>10</v>
      </c>
      <c r="F60" s="47">
        <v>10</v>
      </c>
      <c r="G60" s="47"/>
      <c r="H60" s="48"/>
      <c r="I60" s="47" t="s">
        <v>63</v>
      </c>
      <c r="J60" s="47" t="s">
        <v>304</v>
      </c>
      <c r="K60" s="18"/>
    </row>
    <row r="61" spans="1:11">
      <c r="A61" s="45" t="s">
        <v>167</v>
      </c>
      <c r="B61" s="65">
        <v>107</v>
      </c>
      <c r="C61" s="65" t="s">
        <v>54</v>
      </c>
      <c r="D61" s="65" t="s">
        <v>201</v>
      </c>
      <c r="E61" s="65">
        <v>30</v>
      </c>
      <c r="F61" s="65">
        <v>30</v>
      </c>
      <c r="G61" s="65">
        <v>15</v>
      </c>
      <c r="H61" s="64"/>
      <c r="I61" s="65" t="s">
        <v>56</v>
      </c>
      <c r="J61" s="65" t="s">
        <v>305</v>
      </c>
      <c r="K61" s="67"/>
    </row>
    <row r="62" spans="1:11">
      <c r="A62" s="45" t="s">
        <v>167</v>
      </c>
      <c r="B62" s="65">
        <v>109</v>
      </c>
      <c r="C62" s="65" t="s">
        <v>52</v>
      </c>
      <c r="D62" s="65" t="s">
        <v>209</v>
      </c>
      <c r="E62" s="65">
        <v>25</v>
      </c>
      <c r="F62" s="65">
        <v>25</v>
      </c>
      <c r="G62" s="65">
        <v>50</v>
      </c>
      <c r="H62" s="64"/>
      <c r="I62" s="65" t="s">
        <v>53</v>
      </c>
      <c r="J62" s="65" t="s">
        <v>306</v>
      </c>
      <c r="K62" s="67"/>
    </row>
    <row r="63" spans="1:11">
      <c r="A63" s="45" t="s">
        <v>167</v>
      </c>
      <c r="B63" s="65">
        <v>107</v>
      </c>
      <c r="C63" s="65" t="s">
        <v>66</v>
      </c>
      <c r="D63" s="65" t="s">
        <v>205</v>
      </c>
      <c r="E63" s="65">
        <v>30</v>
      </c>
      <c r="F63" s="65">
        <v>30</v>
      </c>
      <c r="G63" s="65">
        <v>15</v>
      </c>
      <c r="H63" s="64" t="s">
        <v>55</v>
      </c>
      <c r="I63" s="65" t="s">
        <v>208</v>
      </c>
      <c r="J63" s="65" t="s">
        <v>307</v>
      </c>
      <c r="K63" s="67"/>
    </row>
    <row r="64" spans="1:11">
      <c r="A64" s="45" t="s">
        <v>167</v>
      </c>
      <c r="B64" s="65">
        <v>109</v>
      </c>
      <c r="C64" s="65" t="s">
        <v>70</v>
      </c>
      <c r="D64" s="65" t="s">
        <v>198</v>
      </c>
      <c r="E64" s="65">
        <v>25</v>
      </c>
      <c r="F64" s="65">
        <v>25</v>
      </c>
      <c r="G64" s="65">
        <v>100</v>
      </c>
      <c r="H64" s="64" t="s">
        <v>68</v>
      </c>
      <c r="I64" s="65" t="s">
        <v>64</v>
      </c>
      <c r="J64" s="65" t="s">
        <v>308</v>
      </c>
      <c r="K64" s="67"/>
    </row>
    <row r="65" spans="1:11">
      <c r="A65" s="45" t="s">
        <v>167</v>
      </c>
      <c r="B65" s="47">
        <v>105</v>
      </c>
      <c r="C65" s="47" t="s">
        <v>281</v>
      </c>
      <c r="D65" s="47" t="s">
        <v>282</v>
      </c>
      <c r="E65" s="47">
        <v>20</v>
      </c>
      <c r="F65" s="47">
        <v>20</v>
      </c>
      <c r="G65" s="47"/>
      <c r="H65" s="48"/>
      <c r="I65" s="47" t="s">
        <v>322</v>
      </c>
      <c r="J65" s="47" t="s">
        <v>323</v>
      </c>
      <c r="K65" s="18"/>
    </row>
    <row r="66" spans="1:11">
      <c r="A66" s="45" t="s">
        <v>167</v>
      </c>
      <c r="B66" s="65">
        <v>109</v>
      </c>
      <c r="C66" s="65" t="s">
        <v>57</v>
      </c>
      <c r="D66" s="65" t="s">
        <v>204</v>
      </c>
      <c r="E66" s="65">
        <v>25</v>
      </c>
      <c r="F66" s="65">
        <v>25</v>
      </c>
      <c r="G66" s="65">
        <v>50</v>
      </c>
      <c r="H66" s="64" t="s">
        <v>68</v>
      </c>
      <c r="I66" s="65" t="s">
        <v>72</v>
      </c>
      <c r="J66" s="65" t="s">
        <v>324</v>
      </c>
      <c r="K66" s="67"/>
    </row>
    <row r="67" spans="1:11">
      <c r="A67" s="45" t="s">
        <v>167</v>
      </c>
      <c r="B67" s="51" t="s">
        <v>69</v>
      </c>
      <c r="C67" s="51" t="s">
        <v>70</v>
      </c>
      <c r="D67" s="51" t="s">
        <v>198</v>
      </c>
      <c r="E67" s="51">
        <v>6</v>
      </c>
      <c r="F67" s="51">
        <v>36</v>
      </c>
      <c r="G67" s="51"/>
      <c r="H67" s="51"/>
      <c r="I67" s="51" t="s">
        <v>64</v>
      </c>
      <c r="J67" s="51" t="s">
        <v>71</v>
      </c>
      <c r="K67" s="18"/>
    </row>
    <row r="68" spans="1:11">
      <c r="A68" s="45" t="s">
        <v>167</v>
      </c>
      <c r="B68" s="51" t="s">
        <v>69</v>
      </c>
      <c r="C68" s="51" t="s">
        <v>20</v>
      </c>
      <c r="D68" s="51" t="s">
        <v>206</v>
      </c>
      <c r="E68" s="51">
        <v>1.5</v>
      </c>
      <c r="F68" s="51">
        <v>9</v>
      </c>
      <c r="G68" s="51"/>
      <c r="H68" s="51"/>
      <c r="I68" s="51" t="s">
        <v>207</v>
      </c>
      <c r="J68" s="51" t="s">
        <v>71</v>
      </c>
      <c r="K68" s="18"/>
    </row>
    <row r="69" spans="1:11">
      <c r="A69" s="45" t="s">
        <v>167</v>
      </c>
      <c r="B69" s="51" t="s">
        <v>69</v>
      </c>
      <c r="C69" s="51" t="s">
        <v>57</v>
      </c>
      <c r="D69" s="51" t="s">
        <v>204</v>
      </c>
      <c r="E69" s="51">
        <v>4.5</v>
      </c>
      <c r="F69" s="51">
        <v>27</v>
      </c>
      <c r="G69" s="51"/>
      <c r="H69" s="51"/>
      <c r="I69" s="51" t="s">
        <v>72</v>
      </c>
      <c r="J69" s="51" t="s">
        <v>71</v>
      </c>
      <c r="K69" s="18"/>
    </row>
    <row r="70" spans="1:11">
      <c r="A70" s="45" t="s">
        <v>167</v>
      </c>
      <c r="B70" s="51" t="s">
        <v>69</v>
      </c>
      <c r="C70" s="51" t="s">
        <v>65</v>
      </c>
      <c r="D70" s="51" t="s">
        <v>202</v>
      </c>
      <c r="E70" s="51">
        <v>4.5</v>
      </c>
      <c r="F70" s="51">
        <v>27</v>
      </c>
      <c r="G70" s="51"/>
      <c r="H70" s="51"/>
      <c r="I70" s="51" t="s">
        <v>203</v>
      </c>
      <c r="J70" s="51" t="s">
        <v>71</v>
      </c>
      <c r="K70" s="18"/>
    </row>
    <row r="71" spans="1:11">
      <c r="A71" s="45" t="s">
        <v>167</v>
      </c>
      <c r="B71" s="51" t="s">
        <v>69</v>
      </c>
      <c r="C71" s="51" t="s">
        <v>73</v>
      </c>
      <c r="D71" s="51"/>
      <c r="E71" s="51">
        <v>3</v>
      </c>
      <c r="F71" s="51">
        <v>18</v>
      </c>
      <c r="G71" s="51"/>
      <c r="H71" s="51"/>
      <c r="I71" s="51"/>
      <c r="J71" s="51" t="s">
        <v>71</v>
      </c>
      <c r="K71" s="18"/>
    </row>
    <row r="72" spans="1:11">
      <c r="A72" s="45" t="s">
        <v>167</v>
      </c>
      <c r="B72" s="51" t="s">
        <v>69</v>
      </c>
      <c r="C72" s="51" t="s">
        <v>309</v>
      </c>
      <c r="D72" s="51"/>
      <c r="E72" s="51">
        <v>1.5</v>
      </c>
      <c r="F72" s="51">
        <v>9</v>
      </c>
      <c r="G72" s="51"/>
      <c r="H72" s="51"/>
      <c r="I72" s="51"/>
      <c r="J72" s="51" t="s">
        <v>71</v>
      </c>
      <c r="K72" s="18"/>
    </row>
    <row r="73" spans="1:11">
      <c r="A73" s="45" t="s">
        <v>167</v>
      </c>
      <c r="B73" s="51" t="s">
        <v>69</v>
      </c>
      <c r="C73" s="51" t="s">
        <v>66</v>
      </c>
      <c r="D73" s="51" t="s">
        <v>205</v>
      </c>
      <c r="E73" s="51">
        <v>1.5</v>
      </c>
      <c r="F73" s="51">
        <v>9</v>
      </c>
      <c r="G73" s="51"/>
      <c r="H73" s="51"/>
      <c r="I73" s="51" t="s">
        <v>208</v>
      </c>
      <c r="J73" s="51" t="s">
        <v>71</v>
      </c>
      <c r="K73" s="18"/>
    </row>
    <row r="74" spans="1:11">
      <c r="A74" s="45" t="s">
        <v>167</v>
      </c>
      <c r="B74" s="51" t="s">
        <v>69</v>
      </c>
      <c r="C74" s="51" t="s">
        <v>61</v>
      </c>
      <c r="D74" s="51" t="s">
        <v>209</v>
      </c>
      <c r="E74" s="51">
        <v>8</v>
      </c>
      <c r="F74" s="51">
        <v>48</v>
      </c>
      <c r="G74" s="51"/>
      <c r="H74" s="51"/>
      <c r="I74" s="51" t="s">
        <v>63</v>
      </c>
      <c r="J74" s="51" t="s">
        <v>71</v>
      </c>
      <c r="K74" s="18"/>
    </row>
    <row r="75" spans="1:11">
      <c r="A75" s="45" t="s">
        <v>167</v>
      </c>
      <c r="B75" s="51" t="s">
        <v>69</v>
      </c>
      <c r="C75" s="51" t="s">
        <v>54</v>
      </c>
      <c r="D75" s="51" t="s">
        <v>201</v>
      </c>
      <c r="E75" s="51">
        <v>8</v>
      </c>
      <c r="F75" s="51">
        <v>48</v>
      </c>
      <c r="G75" s="51"/>
      <c r="H75" s="51"/>
      <c r="I75" s="51" t="s">
        <v>56</v>
      </c>
      <c r="J75" s="51" t="s">
        <v>71</v>
      </c>
      <c r="K75" s="18"/>
    </row>
    <row r="76" spans="1:11">
      <c r="A76" s="45" t="s">
        <v>167</v>
      </c>
      <c r="B76" s="51">
        <v>109</v>
      </c>
      <c r="C76" s="51" t="s">
        <v>15</v>
      </c>
      <c r="D76" s="51" t="s">
        <v>199</v>
      </c>
      <c r="E76" s="51">
        <v>3</v>
      </c>
      <c r="F76" s="51">
        <v>18</v>
      </c>
      <c r="G76" s="51"/>
      <c r="H76" s="51"/>
      <c r="I76" s="51" t="s">
        <v>74</v>
      </c>
      <c r="J76" s="51" t="s">
        <v>71</v>
      </c>
      <c r="K76" s="18"/>
    </row>
    <row r="77" spans="1:11">
      <c r="A77" s="45" t="s">
        <v>167</v>
      </c>
      <c r="B77" s="52">
        <v>206</v>
      </c>
      <c r="C77" s="52" t="s">
        <v>66</v>
      </c>
      <c r="D77" s="52" t="s">
        <v>205</v>
      </c>
      <c r="E77" s="52">
        <v>34</v>
      </c>
      <c r="F77" s="52">
        <f>E77*6</f>
        <v>204</v>
      </c>
      <c r="G77" s="52"/>
      <c r="H77" s="52"/>
      <c r="I77" s="52" t="s">
        <v>208</v>
      </c>
      <c r="J77" s="52" t="s">
        <v>75</v>
      </c>
      <c r="K77" s="18"/>
    </row>
    <row r="78" spans="1:11">
      <c r="A78" s="45" t="s">
        <v>167</v>
      </c>
      <c r="B78" s="52">
        <v>210</v>
      </c>
      <c r="C78" s="52" t="s">
        <v>66</v>
      </c>
      <c r="D78" s="52" t="s">
        <v>205</v>
      </c>
      <c r="E78" s="52">
        <v>36</v>
      </c>
      <c r="F78" s="52">
        <f>E78*6</f>
        <v>216</v>
      </c>
      <c r="G78" s="52"/>
      <c r="H78" s="52"/>
      <c r="I78" s="52" t="s">
        <v>208</v>
      </c>
      <c r="J78" s="52" t="s">
        <v>75</v>
      </c>
      <c r="K78" s="18"/>
    </row>
    <row r="79" spans="1:11">
      <c r="A79" s="45" t="s">
        <v>167</v>
      </c>
      <c r="B79" s="52">
        <v>205</v>
      </c>
      <c r="C79" s="52" t="s">
        <v>54</v>
      </c>
      <c r="D79" s="52" t="s">
        <v>201</v>
      </c>
      <c r="E79" s="52">
        <v>18</v>
      </c>
      <c r="F79" s="52">
        <f t="shared" ref="F79:F80" si="1">E79*6</f>
        <v>108</v>
      </c>
      <c r="G79" s="52"/>
      <c r="H79" s="52"/>
      <c r="I79" s="52" t="s">
        <v>56</v>
      </c>
      <c r="J79" s="52" t="s">
        <v>75</v>
      </c>
      <c r="K79" s="18"/>
    </row>
    <row r="80" spans="1:11">
      <c r="A80" s="45" t="s">
        <v>167</v>
      </c>
      <c r="B80" s="52">
        <v>205</v>
      </c>
      <c r="C80" s="52" t="s">
        <v>57</v>
      </c>
      <c r="D80" s="52" t="s">
        <v>204</v>
      </c>
      <c r="E80" s="52">
        <v>18</v>
      </c>
      <c r="F80" s="52">
        <f t="shared" si="1"/>
        <v>108</v>
      </c>
      <c r="G80" s="52"/>
      <c r="H80" s="52"/>
      <c r="I80" s="52" t="s">
        <v>72</v>
      </c>
      <c r="J80" s="52" t="s">
        <v>75</v>
      </c>
      <c r="K80" s="18"/>
    </row>
    <row r="81" spans="1:10">
      <c r="A81" s="6"/>
      <c r="E81" s="13"/>
      <c r="F81" s="13">
        <f>SUM(F34:F80)</f>
        <v>1694</v>
      </c>
      <c r="G81" s="13">
        <f>SUM(G34:G80)</f>
        <v>655</v>
      </c>
      <c r="H81" s="9"/>
    </row>
    <row r="83" spans="1:10">
      <c r="A83" s="23" t="s">
        <v>76</v>
      </c>
      <c r="B83" s="20" t="s">
        <v>77</v>
      </c>
      <c r="C83" s="20" t="s">
        <v>78</v>
      </c>
      <c r="D83" s="20" t="s">
        <v>245</v>
      </c>
      <c r="E83" s="20">
        <v>8</v>
      </c>
      <c r="F83" s="20">
        <f>E83*6</f>
        <v>48</v>
      </c>
      <c r="G83" s="20">
        <v>0</v>
      </c>
      <c r="I83" s="22" t="s">
        <v>88</v>
      </c>
      <c r="J83" s="20" t="s">
        <v>88</v>
      </c>
    </row>
    <row r="84" spans="1:10">
      <c r="A84" s="23" t="s">
        <v>76</v>
      </c>
      <c r="B84" s="20" t="s">
        <v>77</v>
      </c>
      <c r="C84" s="20" t="s">
        <v>79</v>
      </c>
      <c r="D84" s="20" t="s">
        <v>188</v>
      </c>
      <c r="E84" s="20">
        <v>2</v>
      </c>
      <c r="F84" s="20">
        <f t="shared" ref="F84:F91" si="2">E84*6</f>
        <v>12</v>
      </c>
      <c r="G84" s="20">
        <v>0</v>
      </c>
      <c r="I84" s="22" t="s">
        <v>189</v>
      </c>
      <c r="J84" s="20" t="s">
        <v>80</v>
      </c>
    </row>
    <row r="85" spans="1:10">
      <c r="A85" s="23" t="s">
        <v>76</v>
      </c>
      <c r="B85" s="20" t="s">
        <v>77</v>
      </c>
      <c r="C85" s="20" t="s">
        <v>81</v>
      </c>
      <c r="D85" s="20" t="s">
        <v>190</v>
      </c>
      <c r="E85" s="20">
        <v>2</v>
      </c>
      <c r="F85" s="20">
        <f t="shared" si="2"/>
        <v>12</v>
      </c>
      <c r="G85" s="20">
        <v>0</v>
      </c>
      <c r="I85" s="22" t="s">
        <v>191</v>
      </c>
      <c r="J85" s="20" t="s">
        <v>82</v>
      </c>
    </row>
    <row r="86" spans="1:10">
      <c r="A86" s="23" t="s">
        <v>76</v>
      </c>
      <c r="B86" s="20" t="s">
        <v>77</v>
      </c>
      <c r="C86" s="20" t="s">
        <v>83</v>
      </c>
      <c r="D86" s="20" t="s">
        <v>192</v>
      </c>
      <c r="E86" s="20">
        <v>4</v>
      </c>
      <c r="F86" s="20">
        <f t="shared" si="2"/>
        <v>24</v>
      </c>
      <c r="G86" s="20">
        <v>0</v>
      </c>
      <c r="I86" s="22" t="s">
        <v>84</v>
      </c>
      <c r="J86" s="20" t="s">
        <v>193</v>
      </c>
    </row>
    <row r="87" spans="1:10">
      <c r="A87" s="23" t="s">
        <v>76</v>
      </c>
      <c r="B87" s="20" t="s">
        <v>77</v>
      </c>
      <c r="C87" s="20" t="s">
        <v>85</v>
      </c>
      <c r="D87" s="20" t="s">
        <v>194</v>
      </c>
      <c r="E87" s="19">
        <v>4</v>
      </c>
      <c r="F87" s="20">
        <f t="shared" si="2"/>
        <v>24</v>
      </c>
      <c r="G87" s="20">
        <v>0</v>
      </c>
      <c r="I87" s="22" t="s">
        <v>195</v>
      </c>
      <c r="J87" s="20" t="s">
        <v>86</v>
      </c>
    </row>
    <row r="88" spans="1:10">
      <c r="A88" s="23" t="s">
        <v>76</v>
      </c>
      <c r="B88" s="20" t="s">
        <v>77</v>
      </c>
      <c r="C88" t="s">
        <v>87</v>
      </c>
      <c r="D88" s="20" t="s">
        <v>188</v>
      </c>
      <c r="E88" s="19">
        <v>4</v>
      </c>
      <c r="F88" s="20">
        <f t="shared" si="2"/>
        <v>24</v>
      </c>
      <c r="G88" s="20">
        <v>0</v>
      </c>
      <c r="I88" t="s">
        <v>196</v>
      </c>
      <c r="J88" s="20" t="s">
        <v>197</v>
      </c>
    </row>
    <row r="89" spans="1:10">
      <c r="A89" s="23" t="s">
        <v>76</v>
      </c>
      <c r="B89" s="20" t="s">
        <v>77</v>
      </c>
      <c r="C89" s="20" t="s">
        <v>89</v>
      </c>
      <c r="E89" s="19">
        <v>10</v>
      </c>
      <c r="F89" s="20">
        <f t="shared" si="2"/>
        <v>60</v>
      </c>
      <c r="G89" s="20">
        <v>0</v>
      </c>
      <c r="I89"/>
      <c r="J89" s="20" t="s">
        <v>88</v>
      </c>
    </row>
    <row r="90" spans="1:10">
      <c r="A90" s="23" t="s">
        <v>76</v>
      </c>
      <c r="B90" s="20" t="s">
        <v>77</v>
      </c>
      <c r="C90" s="20" t="s">
        <v>90</v>
      </c>
      <c r="D90" t="s">
        <v>246</v>
      </c>
      <c r="E90" s="19">
        <v>2</v>
      </c>
      <c r="F90" s="20">
        <f t="shared" si="2"/>
        <v>12</v>
      </c>
      <c r="G90" s="20">
        <v>0</v>
      </c>
      <c r="I90"/>
      <c r="J90"/>
    </row>
    <row r="91" spans="1:10">
      <c r="A91" s="23" t="s">
        <v>76</v>
      </c>
      <c r="B91" s="20" t="s">
        <v>77</v>
      </c>
      <c r="C91" s="20" t="s">
        <v>91</v>
      </c>
      <c r="E91" s="19">
        <v>2</v>
      </c>
      <c r="F91" s="20">
        <f t="shared" si="2"/>
        <v>12</v>
      </c>
      <c r="G91" s="20">
        <v>0</v>
      </c>
      <c r="I91"/>
      <c r="J91"/>
    </row>
    <row r="92" spans="1:10">
      <c r="A92" s="6"/>
      <c r="B92" s="7"/>
      <c r="C92" s="7"/>
      <c r="E92" s="6"/>
      <c r="F92" s="12">
        <f>SUM(F83:F91)</f>
        <v>228</v>
      </c>
      <c r="G92" s="12">
        <f>SUM(G83:G91)</f>
        <v>0</v>
      </c>
      <c r="I92" s="7"/>
    </row>
    <row r="94" spans="1:10">
      <c r="A94" s="24" t="s">
        <v>105</v>
      </c>
      <c r="B94" s="7" t="s">
        <v>104</v>
      </c>
      <c r="C94" s="7" t="s">
        <v>103</v>
      </c>
      <c r="D94" s="21" t="s">
        <v>247</v>
      </c>
      <c r="E94" s="7">
        <v>19</v>
      </c>
      <c r="F94" s="7">
        <v>114</v>
      </c>
      <c r="G94" s="7">
        <v>0</v>
      </c>
      <c r="H94" s="1"/>
      <c r="I94" s="8"/>
      <c r="J94" s="7"/>
    </row>
    <row r="95" spans="1:10">
      <c r="A95" s="24" t="s">
        <v>105</v>
      </c>
      <c r="B95" s="7" t="s">
        <v>102</v>
      </c>
      <c r="C95" s="7" t="s">
        <v>101</v>
      </c>
      <c r="E95" s="7">
        <v>19</v>
      </c>
      <c r="F95" s="7">
        <v>114</v>
      </c>
      <c r="G95" s="7">
        <v>0</v>
      </c>
      <c r="H95" s="1"/>
      <c r="I95" s="8" t="s">
        <v>100</v>
      </c>
      <c r="J95" s="7" t="s">
        <v>99</v>
      </c>
    </row>
    <row r="96" spans="1:10">
      <c r="A96" s="24" t="s">
        <v>105</v>
      </c>
      <c r="B96" s="6" t="s">
        <v>98</v>
      </c>
      <c r="C96" s="7" t="s">
        <v>97</v>
      </c>
      <c r="E96" s="6">
        <v>19</v>
      </c>
      <c r="F96" s="7">
        <v>114</v>
      </c>
      <c r="G96" s="7">
        <v>0</v>
      </c>
      <c r="H96" s="2"/>
      <c r="I96" s="8" t="s">
        <v>96</v>
      </c>
      <c r="J96" s="7" t="s">
        <v>95</v>
      </c>
    </row>
    <row r="97" spans="1:12">
      <c r="A97" s="24" t="s">
        <v>105</v>
      </c>
      <c r="B97" s="6" t="s">
        <v>94</v>
      </c>
      <c r="C97" s="7" t="s">
        <v>93</v>
      </c>
      <c r="D97" t="s">
        <v>248</v>
      </c>
      <c r="E97" s="6">
        <v>20</v>
      </c>
      <c r="F97" s="10">
        <v>120</v>
      </c>
      <c r="G97" s="10">
        <v>0</v>
      </c>
      <c r="I97" s="8" t="s">
        <v>92</v>
      </c>
      <c r="J97" s="10"/>
    </row>
    <row r="98" spans="1:12">
      <c r="A98" s="19" t="s">
        <v>310</v>
      </c>
      <c r="B98" s="20" t="s">
        <v>311</v>
      </c>
      <c r="C98" s="20" t="s">
        <v>312</v>
      </c>
      <c r="D98" s="21" t="s">
        <v>313</v>
      </c>
      <c r="E98" s="20">
        <v>18</v>
      </c>
      <c r="F98" s="20">
        <v>180</v>
      </c>
      <c r="G98" s="20">
        <v>1000</v>
      </c>
      <c r="H98" s="20" t="s">
        <v>314</v>
      </c>
      <c r="I98" s="22" t="s">
        <v>315</v>
      </c>
      <c r="J98" s="20" t="s">
        <v>316</v>
      </c>
    </row>
    <row r="99" spans="1:12">
      <c r="A99" s="6"/>
      <c r="B99" s="6"/>
      <c r="C99" s="7"/>
      <c r="E99" s="6"/>
      <c r="F99" s="13">
        <f>SUM(F94:F98)</f>
        <v>642</v>
      </c>
      <c r="G99" s="13">
        <f>SUM(G94:G98)</f>
        <v>1000</v>
      </c>
      <c r="I99" s="8"/>
      <c r="J99" s="10"/>
    </row>
    <row r="101" spans="1:12" ht="15">
      <c r="A101" s="53" t="s">
        <v>317</v>
      </c>
      <c r="B101" s="54" t="s">
        <v>106</v>
      </c>
      <c r="C101" s="54" t="s">
        <v>107</v>
      </c>
      <c r="D101" s="55" t="s">
        <v>235</v>
      </c>
      <c r="E101" s="56">
        <v>18</v>
      </c>
      <c r="F101" s="56">
        <f>E101*6</f>
        <v>108</v>
      </c>
      <c r="G101" s="57">
        <v>0</v>
      </c>
      <c r="H101" s="57"/>
      <c r="I101" s="58" t="s">
        <v>108</v>
      </c>
      <c r="J101" s="54" t="s">
        <v>109</v>
      </c>
      <c r="K101" s="59"/>
    </row>
    <row r="102" spans="1:12" ht="15">
      <c r="A102" s="53" t="s">
        <v>317</v>
      </c>
      <c r="B102" s="54" t="s">
        <v>110</v>
      </c>
      <c r="C102" s="54" t="s">
        <v>111</v>
      </c>
      <c r="D102" s="55" t="s">
        <v>236</v>
      </c>
      <c r="E102" s="60">
        <v>12</v>
      </c>
      <c r="F102" s="56">
        <f t="shared" ref="F102:F122" si="3">E102*6</f>
        <v>72</v>
      </c>
      <c r="G102" s="57">
        <v>0</v>
      </c>
      <c r="H102" s="54"/>
      <c r="I102" s="58" t="s">
        <v>112</v>
      </c>
      <c r="J102" s="54" t="s">
        <v>113</v>
      </c>
      <c r="K102" s="59"/>
    </row>
    <row r="103" spans="1:12" ht="15">
      <c r="A103" s="53" t="s">
        <v>317</v>
      </c>
      <c r="B103" s="54" t="s">
        <v>114</v>
      </c>
      <c r="C103" s="54" t="s">
        <v>115</v>
      </c>
      <c r="D103" s="55" t="s">
        <v>237</v>
      </c>
      <c r="E103" s="60">
        <v>14</v>
      </c>
      <c r="F103" s="56">
        <f t="shared" si="3"/>
        <v>84</v>
      </c>
      <c r="G103" s="57">
        <v>0</v>
      </c>
      <c r="H103" s="54"/>
      <c r="I103" s="58" t="s">
        <v>116</v>
      </c>
      <c r="J103" s="54" t="s">
        <v>117</v>
      </c>
      <c r="K103" s="59"/>
    </row>
    <row r="104" spans="1:12" ht="15">
      <c r="A104" s="53" t="s">
        <v>317</v>
      </c>
      <c r="B104" s="54" t="s">
        <v>118</v>
      </c>
      <c r="C104" s="54" t="s">
        <v>119</v>
      </c>
      <c r="D104" s="55" t="s">
        <v>238</v>
      </c>
      <c r="E104" s="61">
        <v>39</v>
      </c>
      <c r="F104" s="56">
        <f t="shared" si="3"/>
        <v>234</v>
      </c>
      <c r="G104" s="57">
        <v>0</v>
      </c>
      <c r="H104" s="53"/>
      <c r="I104" s="58" t="s">
        <v>120</v>
      </c>
      <c r="J104" s="54" t="s">
        <v>121</v>
      </c>
      <c r="K104" s="59"/>
    </row>
    <row r="105" spans="1:12" ht="15">
      <c r="A105" s="53" t="s">
        <v>317</v>
      </c>
      <c r="B105" s="54" t="s">
        <v>122</v>
      </c>
      <c r="C105" s="54" t="s">
        <v>123</v>
      </c>
      <c r="D105" s="55" t="s">
        <v>239</v>
      </c>
      <c r="E105" s="61">
        <v>39</v>
      </c>
      <c r="F105" s="56">
        <f t="shared" si="3"/>
        <v>234</v>
      </c>
      <c r="G105" s="57">
        <v>0</v>
      </c>
      <c r="H105" s="57"/>
      <c r="I105" s="58" t="s">
        <v>124</v>
      </c>
      <c r="J105" s="54" t="s">
        <v>125</v>
      </c>
      <c r="K105" s="59"/>
    </row>
    <row r="106" spans="1:12" ht="15">
      <c r="A106" s="53" t="s">
        <v>317</v>
      </c>
      <c r="B106" s="54" t="s">
        <v>126</v>
      </c>
      <c r="C106" s="54" t="s">
        <v>127</v>
      </c>
      <c r="D106" s="55" t="s">
        <v>240</v>
      </c>
      <c r="E106" s="61">
        <v>9</v>
      </c>
      <c r="F106" s="56">
        <f t="shared" si="3"/>
        <v>54</v>
      </c>
      <c r="G106" s="57">
        <v>0</v>
      </c>
      <c r="H106" s="57"/>
      <c r="I106" s="58" t="s">
        <v>128</v>
      </c>
      <c r="J106" s="54" t="s">
        <v>129</v>
      </c>
      <c r="K106" s="59"/>
    </row>
    <row r="107" spans="1:12" ht="15">
      <c r="A107" s="53" t="s">
        <v>317</v>
      </c>
      <c r="B107" s="54" t="s">
        <v>126</v>
      </c>
      <c r="C107" s="54" t="s">
        <v>123</v>
      </c>
      <c r="D107" s="55" t="s">
        <v>239</v>
      </c>
      <c r="E107" s="61">
        <v>13</v>
      </c>
      <c r="F107" s="56">
        <f t="shared" si="3"/>
        <v>78</v>
      </c>
      <c r="G107" s="57">
        <v>0</v>
      </c>
      <c r="H107" s="57"/>
      <c r="I107" s="58" t="s">
        <v>130</v>
      </c>
      <c r="J107" s="54" t="s">
        <v>125</v>
      </c>
      <c r="K107" s="59"/>
    </row>
    <row r="108" spans="1:12" ht="15">
      <c r="A108" s="53" t="s">
        <v>317</v>
      </c>
      <c r="B108" s="54" t="s">
        <v>126</v>
      </c>
      <c r="C108" s="54" t="s">
        <v>119</v>
      </c>
      <c r="D108" s="55" t="s">
        <v>238</v>
      </c>
      <c r="E108" s="61">
        <v>16</v>
      </c>
      <c r="F108" s="56">
        <f t="shared" si="3"/>
        <v>96</v>
      </c>
      <c r="G108" s="57">
        <v>0</v>
      </c>
      <c r="H108" s="57"/>
      <c r="I108" s="58" t="s">
        <v>131</v>
      </c>
      <c r="J108" s="54" t="s">
        <v>132</v>
      </c>
      <c r="K108" s="59"/>
    </row>
    <row r="109" spans="1:12" ht="15">
      <c r="A109" s="53" t="s">
        <v>317</v>
      </c>
      <c r="B109" s="54" t="s">
        <v>126</v>
      </c>
      <c r="C109" s="54" t="s">
        <v>133</v>
      </c>
      <c r="D109" s="55" t="s">
        <v>241</v>
      </c>
      <c r="E109" s="61">
        <v>2</v>
      </c>
      <c r="F109" s="56">
        <f t="shared" si="3"/>
        <v>12</v>
      </c>
      <c r="G109" s="57">
        <v>0</v>
      </c>
      <c r="H109" s="57"/>
      <c r="I109" s="58" t="s">
        <v>134</v>
      </c>
      <c r="J109" s="54" t="s">
        <v>135</v>
      </c>
      <c r="K109" s="59"/>
    </row>
    <row r="110" spans="1:12" ht="15">
      <c r="A110" s="53" t="s">
        <v>317</v>
      </c>
      <c r="B110" s="54" t="s">
        <v>136</v>
      </c>
      <c r="C110" s="54" t="s">
        <v>137</v>
      </c>
      <c r="D110" s="55" t="s">
        <v>242</v>
      </c>
      <c r="E110" s="61">
        <v>22</v>
      </c>
      <c r="F110" s="56">
        <f t="shared" si="3"/>
        <v>132</v>
      </c>
      <c r="G110" s="57">
        <v>0</v>
      </c>
      <c r="H110" s="57"/>
      <c r="I110" s="58" t="s">
        <v>138</v>
      </c>
      <c r="J110" s="54" t="s">
        <v>139</v>
      </c>
      <c r="K110" s="59"/>
    </row>
    <row r="111" spans="1:12">
      <c r="A111" s="71" t="s">
        <v>326</v>
      </c>
      <c r="B111" s="72" t="s">
        <v>327</v>
      </c>
      <c r="C111" s="72" t="s">
        <v>328</v>
      </c>
      <c r="D111" s="73"/>
      <c r="E111" s="75">
        <v>22</v>
      </c>
      <c r="F111" s="75">
        <f>E111*6</f>
        <v>132</v>
      </c>
      <c r="G111" s="76">
        <v>0</v>
      </c>
      <c r="H111" s="18"/>
      <c r="I111" s="18" t="s">
        <v>329</v>
      </c>
      <c r="J111" s="74"/>
      <c r="K111"/>
      <c r="L111"/>
    </row>
    <row r="112" spans="1:12" ht="15">
      <c r="A112" s="53"/>
      <c r="B112" s="54"/>
      <c r="C112" s="54"/>
      <c r="D112" s="55"/>
      <c r="E112" s="61"/>
      <c r="F112" s="63">
        <f>SUM(F101:F111)</f>
        <v>1236</v>
      </c>
      <c r="G112" s="63">
        <f>SUM(G101:G110)</f>
        <v>0</v>
      </c>
      <c r="H112" s="57"/>
      <c r="I112" s="58"/>
      <c r="J112" s="54"/>
      <c r="K112" s="59"/>
    </row>
    <row r="113" spans="1:11" ht="15">
      <c r="A113" s="57"/>
      <c r="B113" s="57"/>
      <c r="C113" s="57"/>
      <c r="D113" s="55"/>
      <c r="E113" s="56"/>
      <c r="F113" s="56"/>
      <c r="G113" s="57"/>
      <c r="H113" s="57"/>
      <c r="I113" s="57"/>
      <c r="J113" s="57"/>
      <c r="K113" s="59"/>
    </row>
    <row r="114" spans="1:11" ht="15">
      <c r="A114" s="57" t="s">
        <v>140</v>
      </c>
      <c r="B114" s="57" t="s">
        <v>141</v>
      </c>
      <c r="C114" s="57" t="s">
        <v>142</v>
      </c>
      <c r="D114" s="55" t="s">
        <v>226</v>
      </c>
      <c r="E114" s="56">
        <v>12</v>
      </c>
      <c r="F114" s="56">
        <f t="shared" si="3"/>
        <v>72</v>
      </c>
      <c r="G114" s="57">
        <v>0</v>
      </c>
      <c r="H114" s="57" t="s">
        <v>141</v>
      </c>
      <c r="I114" s="57" t="s">
        <v>141</v>
      </c>
      <c r="J114" s="57"/>
      <c r="K114" s="59"/>
    </row>
    <row r="115" spans="1:11" ht="15">
      <c r="A115" s="57" t="s">
        <v>140</v>
      </c>
      <c r="B115" s="57" t="s">
        <v>141</v>
      </c>
      <c r="C115" s="57" t="s">
        <v>143</v>
      </c>
      <c r="D115" s="55" t="s">
        <v>227</v>
      </c>
      <c r="E115" s="56">
        <v>11</v>
      </c>
      <c r="F115" s="56">
        <f t="shared" si="3"/>
        <v>66</v>
      </c>
      <c r="G115" s="57">
        <v>0</v>
      </c>
      <c r="H115" s="57" t="s">
        <v>141</v>
      </c>
      <c r="I115" s="57" t="s">
        <v>141</v>
      </c>
      <c r="J115" s="57"/>
      <c r="K115" s="59"/>
    </row>
    <row r="116" spans="1:11" ht="15">
      <c r="A116" s="57" t="s">
        <v>140</v>
      </c>
      <c r="B116" s="57" t="s">
        <v>141</v>
      </c>
      <c r="C116" s="57" t="s">
        <v>144</v>
      </c>
      <c r="D116" s="55" t="s">
        <v>228</v>
      </c>
      <c r="E116" s="56">
        <v>5</v>
      </c>
      <c r="F116" s="56">
        <f t="shared" si="3"/>
        <v>30</v>
      </c>
      <c r="G116" s="57">
        <v>0</v>
      </c>
      <c r="H116" s="57" t="s">
        <v>141</v>
      </c>
      <c r="I116" s="57" t="s">
        <v>141</v>
      </c>
      <c r="J116" s="57"/>
      <c r="K116" s="59"/>
    </row>
    <row r="117" spans="1:11" ht="15">
      <c r="A117" s="57" t="s">
        <v>140</v>
      </c>
      <c r="B117" s="57" t="s">
        <v>141</v>
      </c>
      <c r="C117" s="57" t="s">
        <v>145</v>
      </c>
      <c r="D117" s="55" t="s">
        <v>229</v>
      </c>
      <c r="E117" s="56">
        <v>6</v>
      </c>
      <c r="F117" s="56">
        <f t="shared" si="3"/>
        <v>36</v>
      </c>
      <c r="G117" s="57">
        <v>0</v>
      </c>
      <c r="H117" s="57" t="s">
        <v>141</v>
      </c>
      <c r="I117" s="57" t="s">
        <v>141</v>
      </c>
      <c r="J117" s="57" t="s">
        <v>146</v>
      </c>
      <c r="K117" s="59"/>
    </row>
    <row r="118" spans="1:11" ht="15">
      <c r="A118" s="57" t="s">
        <v>140</v>
      </c>
      <c r="B118" s="57" t="s">
        <v>141</v>
      </c>
      <c r="C118" s="57" t="s">
        <v>147</v>
      </c>
      <c r="D118" s="55" t="s">
        <v>230</v>
      </c>
      <c r="E118" s="56">
        <v>6</v>
      </c>
      <c r="F118" s="56">
        <f t="shared" si="3"/>
        <v>36</v>
      </c>
      <c r="G118" s="57">
        <v>0</v>
      </c>
      <c r="H118" s="57" t="s">
        <v>141</v>
      </c>
      <c r="I118" s="57" t="s">
        <v>141</v>
      </c>
      <c r="J118" s="57"/>
      <c r="K118" s="59"/>
    </row>
    <row r="119" spans="1:11" ht="15">
      <c r="A119" s="57" t="s">
        <v>140</v>
      </c>
      <c r="B119" s="57" t="s">
        <v>141</v>
      </c>
      <c r="C119" s="57" t="s">
        <v>148</v>
      </c>
      <c r="D119" s="55" t="s">
        <v>231</v>
      </c>
      <c r="E119" s="56">
        <v>6</v>
      </c>
      <c r="F119" s="56">
        <f t="shared" si="3"/>
        <v>36</v>
      </c>
      <c r="G119" s="57">
        <v>0</v>
      </c>
      <c r="H119" s="57" t="s">
        <v>141</v>
      </c>
      <c r="I119" s="57" t="s">
        <v>141</v>
      </c>
      <c r="J119" s="57"/>
      <c r="K119" s="59"/>
    </row>
    <row r="120" spans="1:11" ht="15">
      <c r="A120" s="57" t="s">
        <v>140</v>
      </c>
      <c r="B120" s="57" t="s">
        <v>141</v>
      </c>
      <c r="C120" s="57" t="s">
        <v>149</v>
      </c>
      <c r="D120" s="55" t="s">
        <v>232</v>
      </c>
      <c r="E120" s="56">
        <v>4</v>
      </c>
      <c r="F120" s="56">
        <f t="shared" si="3"/>
        <v>24</v>
      </c>
      <c r="G120" s="57">
        <v>0</v>
      </c>
      <c r="H120" s="57" t="s">
        <v>141</v>
      </c>
      <c r="I120" s="57" t="s">
        <v>141</v>
      </c>
      <c r="J120" s="57"/>
      <c r="K120" s="59"/>
    </row>
    <row r="121" spans="1:11" ht="15">
      <c r="A121" s="57" t="s">
        <v>140</v>
      </c>
      <c r="B121" s="57" t="s">
        <v>141</v>
      </c>
      <c r="C121" s="57" t="s">
        <v>150</v>
      </c>
      <c r="D121" s="55" t="s">
        <v>233</v>
      </c>
      <c r="E121" s="56">
        <v>4</v>
      </c>
      <c r="F121" s="56">
        <f t="shared" si="3"/>
        <v>24</v>
      </c>
      <c r="G121" s="57">
        <v>0</v>
      </c>
      <c r="H121" s="57" t="s">
        <v>141</v>
      </c>
      <c r="I121" s="57" t="s">
        <v>141</v>
      </c>
      <c r="J121" s="57"/>
      <c r="K121" s="59"/>
    </row>
    <row r="122" spans="1:11" ht="15">
      <c r="A122" s="57" t="s">
        <v>140</v>
      </c>
      <c r="B122" s="57" t="s">
        <v>141</v>
      </c>
      <c r="C122" s="57" t="s">
        <v>151</v>
      </c>
      <c r="D122" s="55" t="s">
        <v>234</v>
      </c>
      <c r="E122" s="56">
        <v>4</v>
      </c>
      <c r="F122" s="56">
        <f t="shared" si="3"/>
        <v>24</v>
      </c>
      <c r="G122" s="57">
        <v>0</v>
      </c>
      <c r="H122" s="57" t="s">
        <v>141</v>
      </c>
      <c r="I122" s="57" t="s">
        <v>141</v>
      </c>
      <c r="J122" s="57"/>
      <c r="K122" s="59"/>
    </row>
    <row r="123" spans="1:11" ht="15">
      <c r="A123" s="57"/>
      <c r="B123" s="57"/>
      <c r="C123" s="57"/>
      <c r="D123" s="55"/>
      <c r="E123" s="56"/>
      <c r="F123" s="63">
        <f>SUM(F114:F122)</f>
        <v>348</v>
      </c>
      <c r="G123" s="63">
        <f>SUM(G114:G122)</f>
        <v>0</v>
      </c>
      <c r="H123" s="57"/>
      <c r="I123" s="57"/>
      <c r="J123" s="57"/>
      <c r="K123" s="59"/>
    </row>
    <row r="124" spans="1:11" ht="15">
      <c r="A124" s="57"/>
      <c r="B124" s="57"/>
      <c r="C124" s="57"/>
      <c r="D124" s="55"/>
      <c r="E124" s="56"/>
      <c r="F124" s="56"/>
      <c r="G124" s="57"/>
      <c r="H124" s="57"/>
      <c r="I124" s="57"/>
      <c r="J124" s="57"/>
      <c r="K124" s="59"/>
    </row>
    <row r="125" spans="1:11" ht="15">
      <c r="A125" s="57" t="s">
        <v>318</v>
      </c>
      <c r="B125" s="57" t="s">
        <v>152</v>
      </c>
      <c r="C125" s="57" t="s">
        <v>153</v>
      </c>
      <c r="D125" s="55" t="s">
        <v>219</v>
      </c>
      <c r="E125" s="56">
        <v>1</v>
      </c>
      <c r="F125" s="56">
        <f>E125*6</f>
        <v>6</v>
      </c>
      <c r="G125" s="57">
        <v>0</v>
      </c>
      <c r="H125" s="57"/>
      <c r="I125" s="58" t="s">
        <v>154</v>
      </c>
      <c r="J125" s="57" t="s">
        <v>155</v>
      </c>
      <c r="K125" s="59"/>
    </row>
    <row r="126" spans="1:11" ht="15">
      <c r="A126" s="57" t="s">
        <v>318</v>
      </c>
      <c r="B126" s="57" t="s">
        <v>156</v>
      </c>
      <c r="C126" s="57" t="s">
        <v>157</v>
      </c>
      <c r="D126" s="55" t="s">
        <v>220</v>
      </c>
      <c r="E126" s="56">
        <v>3</v>
      </c>
      <c r="F126" s="56">
        <f t="shared" ref="F126:F128" si="4">E126*6</f>
        <v>18</v>
      </c>
      <c r="G126" s="57">
        <v>0</v>
      </c>
      <c r="H126" s="59"/>
      <c r="I126" s="58" t="s">
        <v>158</v>
      </c>
      <c r="J126" s="57" t="s">
        <v>159</v>
      </c>
      <c r="K126" s="59"/>
    </row>
    <row r="127" spans="1:11" ht="15">
      <c r="A127" s="57" t="s">
        <v>318</v>
      </c>
      <c r="B127" s="57" t="s">
        <v>160</v>
      </c>
      <c r="C127" s="57" t="s">
        <v>161</v>
      </c>
      <c r="D127" s="55" t="s">
        <v>221</v>
      </c>
      <c r="E127" s="56">
        <v>1</v>
      </c>
      <c r="F127" s="56">
        <f t="shared" si="4"/>
        <v>6</v>
      </c>
      <c r="G127" s="57">
        <v>3</v>
      </c>
      <c r="H127" s="57" t="s">
        <v>319</v>
      </c>
      <c r="I127" s="58" t="s">
        <v>162</v>
      </c>
      <c r="J127" s="57" t="s">
        <v>163</v>
      </c>
      <c r="K127" s="59" t="s">
        <v>330</v>
      </c>
    </row>
    <row r="128" spans="1:11" ht="15">
      <c r="A128" s="57" t="s">
        <v>318</v>
      </c>
      <c r="B128" s="57" t="s">
        <v>164</v>
      </c>
      <c r="C128" s="57" t="s">
        <v>157</v>
      </c>
      <c r="D128" s="55" t="s">
        <v>220</v>
      </c>
      <c r="E128" s="56">
        <v>22</v>
      </c>
      <c r="F128" s="56">
        <f t="shared" si="4"/>
        <v>132</v>
      </c>
      <c r="G128" s="57">
        <v>0</v>
      </c>
      <c r="H128" s="59"/>
      <c r="I128" s="58" t="s">
        <v>165</v>
      </c>
      <c r="J128" s="57" t="s">
        <v>166</v>
      </c>
      <c r="K128" s="59"/>
    </row>
    <row r="129" spans="1:11" ht="15">
      <c r="A129" s="57" t="s">
        <v>318</v>
      </c>
      <c r="B129" s="57" t="s">
        <v>222</v>
      </c>
      <c r="C129" s="57" t="s">
        <v>223</v>
      </c>
      <c r="D129" s="62">
        <v>0</v>
      </c>
      <c r="E129" s="56">
        <v>4</v>
      </c>
      <c r="F129" s="56">
        <v>0</v>
      </c>
      <c r="G129" s="57">
        <v>0</v>
      </c>
      <c r="H129" s="57"/>
      <c r="I129" s="58" t="s">
        <v>224</v>
      </c>
      <c r="J129" s="57" t="s">
        <v>225</v>
      </c>
      <c r="K129" s="59" t="s">
        <v>320</v>
      </c>
    </row>
    <row r="130" spans="1:11">
      <c r="E130" s="13"/>
      <c r="F130" s="26">
        <f>SUM(F125:F129)</f>
        <v>162</v>
      </c>
      <c r="G130" s="26">
        <f>SUM(G125:G129)</f>
        <v>3</v>
      </c>
    </row>
  </sheetData>
  <mergeCells count="1">
    <mergeCell ref="B1:I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67A-FBE9-4C1C-8E36-C62492F55158}">
  <dimension ref="A1:F14"/>
  <sheetViews>
    <sheetView workbookViewId="0">
      <selection activeCell="D25" sqref="D25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15" customWidth="1"/>
  </cols>
  <sheetData>
    <row r="1" spans="1:6">
      <c r="A1" s="78" t="s">
        <v>251</v>
      </c>
      <c r="B1" s="78"/>
      <c r="C1" s="78"/>
      <c r="D1" s="78"/>
      <c r="E1" s="78"/>
      <c r="F1" s="78"/>
    </row>
    <row r="2" spans="1:6">
      <c r="A2" s="31" t="s">
        <v>1</v>
      </c>
      <c r="B2" s="31" t="s">
        <v>179</v>
      </c>
      <c r="C2" s="31" t="s">
        <v>169</v>
      </c>
      <c r="D2" s="31" t="s">
        <v>168</v>
      </c>
      <c r="E2" s="32" t="s">
        <v>5</v>
      </c>
      <c r="F2" s="32" t="s">
        <v>250</v>
      </c>
    </row>
    <row r="3" spans="1:6">
      <c r="A3" s="14" t="s">
        <v>170</v>
      </c>
      <c r="B3" s="14">
        <v>1319</v>
      </c>
      <c r="C3" s="14">
        <f>B3*6</f>
        <v>7914</v>
      </c>
      <c r="D3" s="30">
        <v>1546</v>
      </c>
      <c r="E3" s="29">
        <v>4400</v>
      </c>
      <c r="F3" s="16">
        <f>D3/C3</f>
        <v>0.19535001263583524</v>
      </c>
    </row>
    <row r="4" spans="1:6">
      <c r="A4" s="14" t="s">
        <v>171</v>
      </c>
      <c r="B4" s="14">
        <v>885</v>
      </c>
      <c r="C4" s="14">
        <f t="shared" ref="C4:C13" si="0">B4*6</f>
        <v>5310</v>
      </c>
      <c r="D4" s="30">
        <v>1649</v>
      </c>
      <c r="E4" s="29">
        <v>655</v>
      </c>
      <c r="F4" s="16">
        <f t="shared" ref="F4:F13" si="1">D4/C4</f>
        <v>0.31054613935969866</v>
      </c>
    </row>
    <row r="5" spans="1:6">
      <c r="A5" s="14" t="s">
        <v>172</v>
      </c>
      <c r="B5" s="14">
        <f>1673-22</f>
        <v>1651</v>
      </c>
      <c r="C5" s="14">
        <f t="shared" si="0"/>
        <v>9906</v>
      </c>
      <c r="D5" s="30">
        <v>3246</v>
      </c>
      <c r="E5" s="29">
        <v>539</v>
      </c>
      <c r="F5" s="16">
        <f t="shared" si="1"/>
        <v>0.32768019382192609</v>
      </c>
    </row>
    <row r="6" spans="1:6">
      <c r="A6" s="14"/>
      <c r="B6" s="14"/>
      <c r="C6" s="14"/>
      <c r="D6" s="30"/>
      <c r="E6" s="29"/>
      <c r="F6" s="16"/>
    </row>
    <row r="7" spans="1:6">
      <c r="A7" s="14" t="s">
        <v>173</v>
      </c>
      <c r="B7" s="14">
        <v>701</v>
      </c>
      <c r="C7" s="14">
        <f t="shared" si="0"/>
        <v>4206</v>
      </c>
      <c r="D7" s="30">
        <v>642</v>
      </c>
      <c r="E7" s="29">
        <v>1000</v>
      </c>
      <c r="F7" s="16">
        <f t="shared" si="1"/>
        <v>0.15263908701854492</v>
      </c>
    </row>
    <row r="8" spans="1:6">
      <c r="A8" s="14" t="s">
        <v>174</v>
      </c>
      <c r="B8" s="14">
        <v>172</v>
      </c>
      <c r="C8" s="14">
        <f t="shared" si="0"/>
        <v>1032</v>
      </c>
      <c r="D8" s="30">
        <v>228</v>
      </c>
      <c r="E8" s="29">
        <v>0</v>
      </c>
      <c r="F8" s="16">
        <f t="shared" si="1"/>
        <v>0.22093023255813954</v>
      </c>
    </row>
    <row r="9" spans="1:6">
      <c r="A9" s="14" t="s">
        <v>175</v>
      </c>
      <c r="B9" s="14">
        <v>77</v>
      </c>
      <c r="C9" s="14">
        <f t="shared" si="0"/>
        <v>462</v>
      </c>
      <c r="D9" s="30">
        <v>0</v>
      </c>
      <c r="E9" s="29">
        <v>0</v>
      </c>
      <c r="F9" s="16">
        <f t="shared" si="1"/>
        <v>0</v>
      </c>
    </row>
    <row r="10" spans="1:6">
      <c r="A10" s="14"/>
      <c r="B10" s="14"/>
      <c r="C10" s="14"/>
      <c r="D10" s="30"/>
      <c r="E10" s="29"/>
      <c r="F10" s="16"/>
    </row>
    <row r="11" spans="1:6">
      <c r="A11" s="14" t="s">
        <v>176</v>
      </c>
      <c r="B11" s="14">
        <f>435+22</f>
        <v>457</v>
      </c>
      <c r="C11" s="14">
        <f t="shared" si="0"/>
        <v>2742</v>
      </c>
      <c r="D11" s="30">
        <v>1236</v>
      </c>
      <c r="E11" s="29">
        <v>0</v>
      </c>
      <c r="F11" s="16">
        <f t="shared" si="1"/>
        <v>0.45076586433260396</v>
      </c>
    </row>
    <row r="12" spans="1:6">
      <c r="A12" s="14" t="s">
        <v>177</v>
      </c>
      <c r="B12" s="14">
        <v>365</v>
      </c>
      <c r="C12" s="14">
        <f t="shared" si="0"/>
        <v>2190</v>
      </c>
      <c r="D12" s="30">
        <v>348</v>
      </c>
      <c r="E12" s="29">
        <v>0</v>
      </c>
      <c r="F12" s="16">
        <f t="shared" si="1"/>
        <v>0.15890410958904111</v>
      </c>
    </row>
    <row r="13" spans="1:6">
      <c r="A13" s="14" t="s">
        <v>178</v>
      </c>
      <c r="B13" s="14">
        <v>297</v>
      </c>
      <c r="C13" s="14">
        <f t="shared" si="0"/>
        <v>1782</v>
      </c>
      <c r="D13" s="30">
        <v>162</v>
      </c>
      <c r="E13" s="29">
        <v>3</v>
      </c>
      <c r="F13" s="16">
        <f t="shared" si="1"/>
        <v>9.0909090909090912E-2</v>
      </c>
    </row>
    <row r="14" spans="1:6">
      <c r="C14" s="27">
        <f>SUM(C3:C13)</f>
        <v>35544</v>
      </c>
      <c r="D14" s="28">
        <f>SUM(D3:D13)</f>
        <v>9057</v>
      </c>
      <c r="E14" s="28">
        <f>SUM(E3:E13)</f>
        <v>6597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2024-11-18T01:23:29Z</dcterms:modified>
</cp:coreProperties>
</file>